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xr:revisionPtr revIDLastSave="0" documentId="8_{AB64BD26-7359-E944-AC7A-87B086141556}" xr6:coauthVersionLast="47" xr6:coauthVersionMax="47" xr10:uidLastSave="{00000000-0000-0000-0000-000000000000}"/>
  <bookViews>
    <workbookView xWindow="0" yWindow="0" windowWidth="19200" windowHeight="6315" tabRatio="13" xr2:uid="{00000000-000D-0000-FFFF-FFFF00000000}"/>
  </bookViews>
  <sheets>
    <sheet name="Лист1" sheetId="1" r:id="rId1"/>
    <sheet name="Лист1 (2)" sheetId="2" r:id="rId2"/>
  </sheets>
  <externalReferences>
    <externalReference r:id="rId3"/>
  </externalReferences>
  <definedNames>
    <definedName name="_xlnm._FilterDatabase" localSheetId="0" hidden="1">Лист1!$A$19:$AG$22</definedName>
    <definedName name="_xlnm._FilterDatabase" localSheetId="1" hidden="1">'Лист1 (2)'!#REF!</definedName>
    <definedName name="_xlnm.Print_Area" localSheetId="0">Лист1!$A$1:$AG$295</definedName>
    <definedName name="_xlnm.Print_Area" localSheetId="1">Таблица2[#All]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S173" i="1"/>
  <c r="J148" i="1"/>
  <c r="M148" i="1"/>
  <c r="O148" i="1"/>
  <c r="S148" i="1"/>
  <c r="W148" i="1"/>
  <c r="T148" i="1"/>
  <c r="U148" i="1"/>
  <c r="Y148" i="1"/>
  <c r="X148" i="1"/>
  <c r="AA148" i="1"/>
  <c r="S149" i="1"/>
  <c r="W149" i="1"/>
  <c r="T149" i="1"/>
  <c r="U149" i="1"/>
  <c r="Y149" i="1"/>
  <c r="X149" i="1"/>
  <c r="AA149" i="1"/>
  <c r="S150" i="1"/>
  <c r="T150" i="1"/>
  <c r="X150" i="1"/>
  <c r="U150" i="1"/>
  <c r="W150" i="1"/>
  <c r="Y150" i="1"/>
  <c r="S151" i="1"/>
  <c r="W151" i="1"/>
  <c r="T151" i="1"/>
  <c r="U151" i="1"/>
  <c r="Y151" i="1"/>
  <c r="X151" i="1"/>
  <c r="AA151" i="1"/>
  <c r="AF150" i="1"/>
  <c r="AG148" i="1"/>
  <c r="G13" i="1"/>
  <c r="G12" i="1"/>
  <c r="G11" i="1"/>
  <c r="G9" i="1"/>
  <c r="G8" i="1"/>
  <c r="E7" i="1"/>
  <c r="S24" i="1"/>
  <c r="T24" i="1"/>
  <c r="U24" i="1"/>
  <c r="S25" i="1"/>
  <c r="T25" i="1"/>
  <c r="U25" i="1"/>
  <c r="S26" i="1"/>
  <c r="T26" i="1"/>
  <c r="U26" i="1"/>
  <c r="S27" i="1"/>
  <c r="T27" i="1"/>
  <c r="U27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87" i="1"/>
  <c r="T87" i="1"/>
  <c r="U87" i="1"/>
  <c r="AF87" i="1"/>
  <c r="S88" i="1"/>
  <c r="T88" i="1"/>
  <c r="U88" i="1"/>
  <c r="S89" i="1"/>
  <c r="T89" i="1"/>
  <c r="U89" i="1"/>
  <c r="S41" i="1"/>
  <c r="T41" i="1"/>
  <c r="U41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AF108" i="1"/>
  <c r="AF57" i="1"/>
  <c r="AA51" i="1"/>
  <c r="AA53" i="1"/>
  <c r="AA54" i="1"/>
  <c r="AF29" i="1"/>
  <c r="AF30" i="1"/>
  <c r="O35" i="1"/>
  <c r="O32" i="1"/>
  <c r="O29" i="1"/>
  <c r="O26" i="1"/>
  <c r="O23" i="1"/>
  <c r="S179" i="1"/>
  <c r="J179" i="1"/>
  <c r="U180" i="1"/>
  <c r="Y180" i="1"/>
  <c r="U181" i="1"/>
  <c r="Y181" i="1"/>
  <c r="S181" i="1"/>
  <c r="T181" i="1"/>
  <c r="X181" i="1"/>
  <c r="Q62" i="1"/>
  <c r="Q141" i="1"/>
  <c r="Q227" i="1"/>
  <c r="S152" i="1"/>
  <c r="T152" i="1"/>
  <c r="U152" i="1"/>
  <c r="S153" i="1"/>
  <c r="T153" i="1"/>
  <c r="U153" i="1"/>
  <c r="S154" i="1"/>
  <c r="W154" i="1"/>
  <c r="T154" i="1"/>
  <c r="U154" i="1"/>
  <c r="S155" i="1"/>
  <c r="T155" i="1"/>
  <c r="U155" i="1"/>
  <c r="S156" i="1"/>
  <c r="T156" i="1"/>
  <c r="U156" i="1"/>
  <c r="S157" i="1"/>
  <c r="T157" i="1"/>
  <c r="U157" i="1"/>
  <c r="S159" i="1"/>
  <c r="T159" i="1"/>
  <c r="U159" i="1"/>
  <c r="S160" i="1"/>
  <c r="T160" i="1"/>
  <c r="U160" i="1"/>
  <c r="S162" i="1"/>
  <c r="T162" i="1"/>
  <c r="U162" i="1"/>
  <c r="S163" i="1"/>
  <c r="T163" i="1"/>
  <c r="U163" i="1"/>
  <c r="S165" i="1"/>
  <c r="T165" i="1"/>
  <c r="U165" i="1"/>
  <c r="S166" i="1"/>
  <c r="T166" i="1"/>
  <c r="U166" i="1"/>
  <c r="S167" i="1"/>
  <c r="T167" i="1"/>
  <c r="U167" i="1"/>
  <c r="S168" i="1"/>
  <c r="T168" i="1"/>
  <c r="U168" i="1"/>
  <c r="S169" i="1"/>
  <c r="T169" i="1"/>
  <c r="U169" i="1"/>
  <c r="S170" i="1"/>
  <c r="T170" i="1"/>
  <c r="U170" i="1"/>
  <c r="S172" i="1"/>
  <c r="T172" i="1"/>
  <c r="U172" i="1"/>
  <c r="T173" i="1"/>
  <c r="X173" i="1"/>
  <c r="U173" i="1"/>
  <c r="Y173" i="1"/>
  <c r="S174" i="1"/>
  <c r="W174" i="1"/>
  <c r="T174" i="1"/>
  <c r="X174" i="1"/>
  <c r="U174" i="1"/>
  <c r="Y174" i="1"/>
  <c r="S175" i="1"/>
  <c r="W175" i="1"/>
  <c r="T175" i="1"/>
  <c r="X175" i="1"/>
  <c r="U175" i="1"/>
  <c r="Y175" i="1"/>
  <c r="S176" i="1"/>
  <c r="T176" i="1"/>
  <c r="U176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S78" i="1"/>
  <c r="T78" i="1"/>
  <c r="U78" i="1"/>
  <c r="S79" i="1"/>
  <c r="T79" i="1"/>
  <c r="U79" i="1"/>
  <c r="S80" i="1"/>
  <c r="T80" i="1"/>
  <c r="U80" i="1"/>
  <c r="S81" i="1"/>
  <c r="T81" i="1"/>
  <c r="U81" i="1"/>
  <c r="S82" i="1"/>
  <c r="T82" i="1"/>
  <c r="U82" i="1"/>
  <c r="S84" i="1"/>
  <c r="T84" i="1"/>
  <c r="U84" i="1"/>
  <c r="S85" i="1"/>
  <c r="T85" i="1"/>
  <c r="U85" i="1"/>
  <c r="S90" i="1"/>
  <c r="T90" i="1"/>
  <c r="U90" i="1"/>
  <c r="S91" i="1"/>
  <c r="T91" i="1"/>
  <c r="U91" i="1"/>
  <c r="S93" i="1"/>
  <c r="T93" i="1"/>
  <c r="U93" i="1"/>
  <c r="S94" i="1"/>
  <c r="T94" i="1"/>
  <c r="U94" i="1"/>
  <c r="S96" i="1"/>
  <c r="T96" i="1"/>
  <c r="U96" i="1"/>
  <c r="S97" i="1"/>
  <c r="T97" i="1"/>
  <c r="X97" i="1"/>
  <c r="U97" i="1"/>
  <c r="S98" i="1"/>
  <c r="T98" i="1"/>
  <c r="X98" i="1"/>
  <c r="U98" i="1"/>
  <c r="S99" i="1"/>
  <c r="T99" i="1"/>
  <c r="U99" i="1"/>
  <c r="S100" i="1"/>
  <c r="T100" i="1"/>
  <c r="U100" i="1"/>
  <c r="S102" i="1"/>
  <c r="T102" i="1"/>
  <c r="U102" i="1"/>
  <c r="S103" i="1"/>
  <c r="T103" i="1"/>
  <c r="U103" i="1"/>
  <c r="S105" i="1"/>
  <c r="T105" i="1"/>
  <c r="U105" i="1"/>
  <c r="S106" i="1"/>
  <c r="T106" i="1"/>
  <c r="U106" i="1"/>
  <c r="S108" i="1"/>
  <c r="T108" i="1"/>
  <c r="U108" i="1"/>
  <c r="S109" i="1"/>
  <c r="T109" i="1"/>
  <c r="U109" i="1"/>
  <c r="S111" i="1"/>
  <c r="T111" i="1"/>
  <c r="U111" i="1"/>
  <c r="S114" i="1"/>
  <c r="T114" i="1"/>
  <c r="U114" i="1"/>
  <c r="S115" i="1"/>
  <c r="T115" i="1"/>
  <c r="U115" i="1"/>
  <c r="S116" i="1"/>
  <c r="T116" i="1"/>
  <c r="U116" i="1"/>
  <c r="S117" i="1"/>
  <c r="T117" i="1"/>
  <c r="U117" i="1"/>
  <c r="S118" i="1"/>
  <c r="T118" i="1"/>
  <c r="U118" i="1"/>
  <c r="S119" i="1"/>
  <c r="T119" i="1"/>
  <c r="U119" i="1"/>
  <c r="S120" i="1"/>
  <c r="T120" i="1"/>
  <c r="U120" i="1"/>
  <c r="S121" i="1"/>
  <c r="T121" i="1"/>
  <c r="U121" i="1"/>
  <c r="S122" i="1"/>
  <c r="T122" i="1"/>
  <c r="U122" i="1"/>
  <c r="S123" i="1"/>
  <c r="T123" i="1"/>
  <c r="U123" i="1"/>
  <c r="S126" i="1"/>
  <c r="T126" i="1"/>
  <c r="U126" i="1"/>
  <c r="S127" i="1"/>
  <c r="T127" i="1"/>
  <c r="U127" i="1"/>
  <c r="S128" i="1"/>
  <c r="T128" i="1"/>
  <c r="U128" i="1"/>
  <c r="S129" i="1"/>
  <c r="T129" i="1"/>
  <c r="U129" i="1"/>
  <c r="S132" i="1"/>
  <c r="T132" i="1"/>
  <c r="U132" i="1"/>
  <c r="S133" i="1"/>
  <c r="T133" i="1"/>
  <c r="U133" i="1"/>
  <c r="S135" i="1"/>
  <c r="T135" i="1"/>
  <c r="U135" i="1"/>
  <c r="S136" i="1"/>
  <c r="T136" i="1"/>
  <c r="U136" i="1"/>
  <c r="S137" i="1"/>
  <c r="T137" i="1"/>
  <c r="U137" i="1"/>
  <c r="S138" i="1"/>
  <c r="T138" i="1"/>
  <c r="U138" i="1"/>
  <c r="U69" i="1"/>
  <c r="T69" i="1"/>
  <c r="S69" i="1"/>
  <c r="U23" i="1"/>
  <c r="S23" i="1"/>
  <c r="T23" i="1"/>
  <c r="D10" i="1"/>
  <c r="D7" i="1"/>
  <c r="F10" i="1"/>
  <c r="F7" i="1"/>
  <c r="F5" i="1"/>
  <c r="E5" i="1"/>
  <c r="AF23" i="1"/>
  <c r="G7" i="1"/>
  <c r="D5" i="1"/>
  <c r="AA173" i="1"/>
  <c r="AA153" i="1"/>
  <c r="AA138" i="1"/>
  <c r="AA100" i="1"/>
  <c r="AA167" i="1"/>
  <c r="AA165" i="1"/>
  <c r="AA160" i="1"/>
  <c r="AA159" i="1"/>
  <c r="AA133" i="1"/>
  <c r="AA99" i="1"/>
  <c r="AA73" i="1"/>
  <c r="AA132" i="1"/>
  <c r="AA70" i="1"/>
  <c r="AF174" i="1"/>
  <c r="AF154" i="1"/>
  <c r="T180" i="1"/>
  <c r="X180" i="1"/>
  <c r="S180" i="1"/>
  <c r="W180" i="1"/>
  <c r="U179" i="1"/>
  <c r="Y179" i="1"/>
  <c r="T179" i="1"/>
  <c r="X179" i="1"/>
  <c r="AA181" i="1"/>
  <c r="W179" i="1"/>
  <c r="W181" i="1"/>
  <c r="AA180" i="1"/>
  <c r="AA179" i="1"/>
  <c r="AB179" i="1"/>
  <c r="I179" i="1"/>
  <c r="K179" i="1"/>
  <c r="O179" i="1"/>
  <c r="M179" i="1"/>
  <c r="X176" i="1"/>
  <c r="Y176" i="1"/>
  <c r="AA176" i="1"/>
  <c r="J176" i="1"/>
  <c r="X172" i="1"/>
  <c r="Y172" i="1"/>
  <c r="AA172" i="1"/>
  <c r="O172" i="1"/>
  <c r="M172" i="1"/>
  <c r="J172" i="1"/>
  <c r="K172" i="1"/>
  <c r="Y170" i="1"/>
  <c r="W170" i="1"/>
  <c r="AA170" i="1"/>
  <c r="X170" i="1"/>
  <c r="Y169" i="1"/>
  <c r="W169" i="1"/>
  <c r="AA169" i="1"/>
  <c r="X169" i="1"/>
  <c r="O169" i="1"/>
  <c r="M169" i="1"/>
  <c r="J169" i="1"/>
  <c r="K169" i="1"/>
  <c r="Y168" i="1"/>
  <c r="X168" i="1"/>
  <c r="AA168" i="1"/>
  <c r="Y167" i="1"/>
  <c r="X167" i="1"/>
  <c r="Y166" i="1"/>
  <c r="X166" i="1"/>
  <c r="AA166" i="1"/>
  <c r="O166" i="1"/>
  <c r="M166" i="1"/>
  <c r="J166" i="1"/>
  <c r="K166" i="1"/>
  <c r="X165" i="1"/>
  <c r="W165" i="1"/>
  <c r="Y165" i="1"/>
  <c r="W163" i="1"/>
  <c r="Y163" i="1"/>
  <c r="AA163" i="1"/>
  <c r="W162" i="1"/>
  <c r="Y162" i="1"/>
  <c r="AA162" i="1"/>
  <c r="O162" i="1"/>
  <c r="M162" i="1"/>
  <c r="J162" i="1"/>
  <c r="K162" i="1"/>
  <c r="Y160" i="1"/>
  <c r="X160" i="1"/>
  <c r="W160" i="1"/>
  <c r="Y159" i="1"/>
  <c r="X159" i="1"/>
  <c r="W159" i="1"/>
  <c r="O159" i="1"/>
  <c r="M159" i="1"/>
  <c r="J159" i="1"/>
  <c r="K159" i="1"/>
  <c r="Y157" i="1"/>
  <c r="X157" i="1"/>
  <c r="AA157" i="1"/>
  <c r="Y156" i="1"/>
  <c r="X156" i="1"/>
  <c r="AA156" i="1"/>
  <c r="O156" i="1"/>
  <c r="M156" i="1"/>
  <c r="J156" i="1"/>
  <c r="K156" i="1"/>
  <c r="W155" i="1"/>
  <c r="Y155" i="1"/>
  <c r="AA155" i="1"/>
  <c r="Y154" i="1"/>
  <c r="X154" i="1"/>
  <c r="X153" i="1"/>
  <c r="W153" i="1"/>
  <c r="Y153" i="1"/>
  <c r="X152" i="1"/>
  <c r="W152" i="1"/>
  <c r="Y152" i="1"/>
  <c r="AA152" i="1"/>
  <c r="O152" i="1"/>
  <c r="M152" i="1"/>
  <c r="J152" i="1"/>
  <c r="K152" i="1"/>
  <c r="X138" i="1"/>
  <c r="W138" i="1"/>
  <c r="Y138" i="1"/>
  <c r="O138" i="1"/>
  <c r="M138" i="1"/>
  <c r="J138" i="1"/>
  <c r="K138" i="1"/>
  <c r="AA136" i="1"/>
  <c r="W136" i="1"/>
  <c r="Y136" i="1"/>
  <c r="X136" i="1"/>
  <c r="AA135" i="1"/>
  <c r="W135" i="1"/>
  <c r="Y135" i="1"/>
  <c r="X135" i="1"/>
  <c r="O135" i="1"/>
  <c r="M135" i="1"/>
  <c r="J135" i="1"/>
  <c r="K135" i="1"/>
  <c r="Y133" i="1"/>
  <c r="W133" i="1"/>
  <c r="Y132" i="1"/>
  <c r="W132" i="1"/>
  <c r="O132" i="1"/>
  <c r="M132" i="1"/>
  <c r="J132" i="1"/>
  <c r="K132" i="1"/>
  <c r="Y129" i="1"/>
  <c r="X129" i="1"/>
  <c r="AA129" i="1"/>
  <c r="O129" i="1"/>
  <c r="M129" i="1"/>
  <c r="J129" i="1"/>
  <c r="K129" i="1"/>
  <c r="Y128" i="1"/>
  <c r="W128" i="1"/>
  <c r="AA128" i="1"/>
  <c r="X128" i="1"/>
  <c r="X127" i="1"/>
  <c r="Y127" i="1"/>
  <c r="AA127" i="1"/>
  <c r="W127" i="1"/>
  <c r="X126" i="1"/>
  <c r="Y126" i="1"/>
  <c r="AA126" i="1"/>
  <c r="W126" i="1"/>
  <c r="O126" i="1"/>
  <c r="M126" i="1"/>
  <c r="J126" i="1"/>
  <c r="K126" i="1"/>
  <c r="Y123" i="1"/>
  <c r="X123" i="1"/>
  <c r="AA123" i="1"/>
  <c r="O123" i="1"/>
  <c r="M123" i="1"/>
  <c r="J123" i="1"/>
  <c r="K123" i="1"/>
  <c r="Y122" i="1"/>
  <c r="W122" i="1"/>
  <c r="X122" i="1"/>
  <c r="AA122" i="1"/>
  <c r="X121" i="1"/>
  <c r="Y121" i="1"/>
  <c r="W121" i="1"/>
  <c r="X120" i="1"/>
  <c r="Y120" i="1"/>
  <c r="W120" i="1"/>
  <c r="O120" i="1"/>
  <c r="M120" i="1"/>
  <c r="J120" i="1"/>
  <c r="K120" i="1"/>
  <c r="Y119" i="1"/>
  <c r="W119" i="1"/>
  <c r="AA119" i="1"/>
  <c r="X119" i="1"/>
  <c r="X118" i="1"/>
  <c r="Y118" i="1"/>
  <c r="AA118" i="1"/>
  <c r="W118" i="1"/>
  <c r="X117" i="1"/>
  <c r="Y117" i="1"/>
  <c r="AA117" i="1"/>
  <c r="W117" i="1"/>
  <c r="O117" i="1"/>
  <c r="M117" i="1"/>
  <c r="J117" i="1"/>
  <c r="K117" i="1"/>
  <c r="Y116" i="1"/>
  <c r="X116" i="1"/>
  <c r="AA116" i="1"/>
  <c r="AA115" i="1"/>
  <c r="X115" i="1"/>
  <c r="W115" i="1"/>
  <c r="Y115" i="1"/>
  <c r="AA114" i="1"/>
  <c r="X114" i="1"/>
  <c r="W114" i="1"/>
  <c r="Y114" i="1"/>
  <c r="O114" i="1"/>
  <c r="M114" i="1"/>
  <c r="J114" i="1"/>
  <c r="K114" i="1"/>
  <c r="X111" i="1"/>
  <c r="Y111" i="1"/>
  <c r="W111" i="1"/>
  <c r="O111" i="1"/>
  <c r="M111" i="1"/>
  <c r="J111" i="1"/>
  <c r="K111" i="1"/>
  <c r="Y109" i="1"/>
  <c r="W109" i="1"/>
  <c r="AA109" i="1"/>
  <c r="X109" i="1"/>
  <c r="AA108" i="1"/>
  <c r="X108" i="1"/>
  <c r="W108" i="1"/>
  <c r="Y108" i="1"/>
  <c r="O108" i="1"/>
  <c r="M108" i="1"/>
  <c r="J108" i="1"/>
  <c r="K108" i="1"/>
  <c r="W106" i="1"/>
  <c r="Y106" i="1"/>
  <c r="AA106" i="1"/>
  <c r="W105" i="1"/>
  <c r="Y105" i="1"/>
  <c r="AA105" i="1"/>
  <c r="O105" i="1"/>
  <c r="M105" i="1"/>
  <c r="J105" i="1"/>
  <c r="K105" i="1"/>
  <c r="X103" i="1"/>
  <c r="Y103" i="1"/>
  <c r="AA103" i="1"/>
  <c r="W103" i="1"/>
  <c r="X102" i="1"/>
  <c r="Y102" i="1"/>
  <c r="AA102" i="1"/>
  <c r="W102" i="1"/>
  <c r="O102" i="1"/>
  <c r="M102" i="1"/>
  <c r="J102" i="1"/>
  <c r="K102" i="1"/>
  <c r="Y100" i="1"/>
  <c r="X100" i="1"/>
  <c r="Y99" i="1"/>
  <c r="X99" i="1"/>
  <c r="O99" i="1"/>
  <c r="M99" i="1"/>
  <c r="J99" i="1"/>
  <c r="K99" i="1"/>
  <c r="Y98" i="1"/>
  <c r="W98" i="1"/>
  <c r="Y96" i="1"/>
  <c r="W96" i="1"/>
  <c r="X96" i="1"/>
  <c r="AA96" i="1"/>
  <c r="O96" i="1"/>
  <c r="M96" i="1"/>
  <c r="J96" i="1"/>
  <c r="K96" i="1"/>
  <c r="AA94" i="1"/>
  <c r="X94" i="1"/>
  <c r="W94" i="1"/>
  <c r="Y94" i="1"/>
  <c r="AA93" i="1"/>
  <c r="X93" i="1"/>
  <c r="W93" i="1"/>
  <c r="Y93" i="1"/>
  <c r="O93" i="1"/>
  <c r="M93" i="1"/>
  <c r="J93" i="1"/>
  <c r="K93" i="1"/>
  <c r="W91" i="1"/>
  <c r="Y91" i="1"/>
  <c r="AA91" i="1"/>
  <c r="W90" i="1"/>
  <c r="Y90" i="1"/>
  <c r="AA90" i="1"/>
  <c r="O90" i="1"/>
  <c r="M90" i="1"/>
  <c r="J90" i="1"/>
  <c r="K90" i="1"/>
  <c r="AA85" i="1"/>
  <c r="X85" i="1"/>
  <c r="W85" i="1"/>
  <c r="Y85" i="1"/>
  <c r="AA84" i="1"/>
  <c r="X84" i="1"/>
  <c r="W84" i="1"/>
  <c r="Y84" i="1"/>
  <c r="O84" i="1"/>
  <c r="M84" i="1"/>
  <c r="J84" i="1"/>
  <c r="K84" i="1"/>
  <c r="W82" i="1"/>
  <c r="Y82" i="1"/>
  <c r="AA82" i="1"/>
  <c r="W81" i="1"/>
  <c r="Y81" i="1"/>
  <c r="AA81" i="1"/>
  <c r="O81" i="1"/>
  <c r="M81" i="1"/>
  <c r="J81" i="1"/>
  <c r="K81" i="1"/>
  <c r="Y80" i="1"/>
  <c r="X80" i="1"/>
  <c r="AA80" i="1"/>
  <c r="W80" i="1"/>
  <c r="Y79" i="1"/>
  <c r="X79" i="1"/>
  <c r="W79" i="1"/>
  <c r="AA79" i="1"/>
  <c r="AF78" i="1"/>
  <c r="Y78" i="1"/>
  <c r="X78" i="1"/>
  <c r="W78" i="1"/>
  <c r="AA78" i="1"/>
  <c r="O78" i="1"/>
  <c r="M78" i="1"/>
  <c r="J78" i="1"/>
  <c r="K78" i="1"/>
  <c r="Y76" i="1"/>
  <c r="X76" i="1"/>
  <c r="AA76" i="1"/>
  <c r="Y75" i="1"/>
  <c r="X75" i="1"/>
  <c r="AA75" i="1"/>
  <c r="O75" i="1"/>
  <c r="M75" i="1"/>
  <c r="J75" i="1"/>
  <c r="K75" i="1"/>
  <c r="X74" i="1"/>
  <c r="Y74" i="1"/>
  <c r="AA74" i="1"/>
  <c r="W73" i="1"/>
  <c r="Y73" i="1"/>
  <c r="W72" i="1"/>
  <c r="Y72" i="1"/>
  <c r="AA72" i="1"/>
  <c r="O72" i="1"/>
  <c r="M72" i="1"/>
  <c r="J72" i="1"/>
  <c r="K72" i="1"/>
  <c r="Y71" i="1"/>
  <c r="X71" i="1"/>
  <c r="AA71" i="1"/>
  <c r="Y70" i="1"/>
  <c r="X70" i="1"/>
  <c r="W70" i="1"/>
  <c r="AA69" i="1"/>
  <c r="Y69" i="1"/>
  <c r="X69" i="1"/>
  <c r="W69" i="1"/>
  <c r="O69" i="1"/>
  <c r="M69" i="1"/>
  <c r="J69" i="1"/>
  <c r="K69" i="1"/>
  <c r="H61" i="1"/>
  <c r="X60" i="1"/>
  <c r="W60" i="1"/>
  <c r="Y60" i="1"/>
  <c r="X59" i="1"/>
  <c r="W59" i="1"/>
  <c r="Y59" i="1"/>
  <c r="O59" i="1"/>
  <c r="M59" i="1"/>
  <c r="J59" i="1"/>
  <c r="K59" i="1"/>
  <c r="Y58" i="1"/>
  <c r="X58" i="1"/>
  <c r="AA58" i="1"/>
  <c r="Y57" i="1"/>
  <c r="X57" i="1"/>
  <c r="AA57" i="1"/>
  <c r="Y56" i="1"/>
  <c r="X56" i="1"/>
  <c r="AA56" i="1"/>
  <c r="O56" i="1"/>
  <c r="M56" i="1"/>
  <c r="J56" i="1"/>
  <c r="K56" i="1"/>
  <c r="X55" i="1"/>
  <c r="Y55" i="1"/>
  <c r="W55" i="1"/>
  <c r="W54" i="1"/>
  <c r="Y54" i="1"/>
  <c r="X54" i="1"/>
  <c r="W53" i="1"/>
  <c r="Y53" i="1"/>
  <c r="X53" i="1"/>
  <c r="O53" i="1"/>
  <c r="M53" i="1"/>
  <c r="J53" i="1"/>
  <c r="K53" i="1"/>
  <c r="X52" i="1"/>
  <c r="W52" i="1"/>
  <c r="Y52" i="1"/>
  <c r="Y51" i="1"/>
  <c r="W51" i="1"/>
  <c r="X51" i="1"/>
  <c r="Y50" i="1"/>
  <c r="W50" i="1"/>
  <c r="X50" i="1"/>
  <c r="O50" i="1"/>
  <c r="M50" i="1"/>
  <c r="J50" i="1"/>
  <c r="K50" i="1"/>
  <c r="Y49" i="1"/>
  <c r="X49" i="1"/>
  <c r="AA49" i="1"/>
  <c r="AA48" i="1"/>
  <c r="Y48" i="1"/>
  <c r="X48" i="1"/>
  <c r="W48" i="1"/>
  <c r="AA47" i="1"/>
  <c r="Y47" i="1"/>
  <c r="X47" i="1"/>
  <c r="W47" i="1"/>
  <c r="O47" i="1"/>
  <c r="M47" i="1"/>
  <c r="J47" i="1"/>
  <c r="Y45" i="1"/>
  <c r="AA45" i="1"/>
  <c r="W45" i="1"/>
  <c r="Y44" i="1"/>
  <c r="AA44" i="1"/>
  <c r="W44" i="1"/>
  <c r="O44" i="1"/>
  <c r="M44" i="1"/>
  <c r="O41" i="1"/>
  <c r="M41" i="1"/>
  <c r="W87" i="1"/>
  <c r="Y87" i="1"/>
  <c r="X87" i="1"/>
  <c r="AA87" i="1"/>
  <c r="O87" i="1"/>
  <c r="M87" i="1"/>
  <c r="W37" i="1"/>
  <c r="Y37" i="1"/>
  <c r="X37" i="1"/>
  <c r="AA37" i="1"/>
  <c r="AA36" i="1"/>
  <c r="Y36" i="1"/>
  <c r="X36" i="1"/>
  <c r="W36" i="1"/>
  <c r="AA35" i="1"/>
  <c r="Y35" i="1"/>
  <c r="X35" i="1"/>
  <c r="W35" i="1"/>
  <c r="M35" i="1"/>
  <c r="K35" i="1"/>
  <c r="Y34" i="1"/>
  <c r="W34" i="1"/>
  <c r="X34" i="1"/>
  <c r="X33" i="1"/>
  <c r="Y33" i="1"/>
  <c r="W33" i="1"/>
  <c r="X32" i="1"/>
  <c r="Y32" i="1"/>
  <c r="W32" i="1"/>
  <c r="M32" i="1"/>
  <c r="K32" i="1"/>
  <c r="AA31" i="1"/>
  <c r="Y31" i="1"/>
  <c r="X31" i="1"/>
  <c r="W31" i="1"/>
  <c r="X30" i="1"/>
  <c r="W30" i="1"/>
  <c r="Y30" i="1"/>
  <c r="X29" i="1"/>
  <c r="W29" i="1"/>
  <c r="AA29" i="1"/>
  <c r="M29" i="1"/>
  <c r="K29" i="1"/>
  <c r="AA28" i="1"/>
  <c r="Y28" i="1"/>
  <c r="X28" i="1"/>
  <c r="W28" i="1"/>
  <c r="AA27" i="1"/>
  <c r="Y27" i="1"/>
  <c r="X27" i="1"/>
  <c r="W27" i="1"/>
  <c r="AA26" i="1"/>
  <c r="Y26" i="1"/>
  <c r="X26" i="1"/>
  <c r="W26" i="1"/>
  <c r="M26" i="1"/>
  <c r="K26" i="1"/>
  <c r="Y25" i="1"/>
  <c r="X25" i="1"/>
  <c r="AA25" i="1"/>
  <c r="Y24" i="1"/>
  <c r="X24" i="1"/>
  <c r="AA24" i="1"/>
  <c r="Y23" i="1"/>
  <c r="X23" i="1"/>
  <c r="W23" i="1"/>
  <c r="M23" i="1"/>
  <c r="K23" i="1"/>
  <c r="S61" i="1"/>
  <c r="U61" i="1"/>
  <c r="T61" i="1"/>
  <c r="X61" i="1"/>
  <c r="X41" i="1"/>
  <c r="Y41" i="1"/>
  <c r="Y46" i="1"/>
  <c r="T124" i="1"/>
  <c r="S124" i="1"/>
  <c r="W124" i="1"/>
  <c r="U124" i="1"/>
  <c r="Y124" i="1"/>
  <c r="T130" i="1"/>
  <c r="X130" i="1"/>
  <c r="U130" i="1"/>
  <c r="Y130" i="1"/>
  <c r="S130" i="1"/>
  <c r="S139" i="1"/>
  <c r="T139" i="1"/>
  <c r="X139" i="1"/>
  <c r="U139" i="1"/>
  <c r="Y139" i="1"/>
  <c r="U113" i="1"/>
  <c r="Y113" i="1"/>
  <c r="T113" i="1"/>
  <c r="X113" i="1"/>
  <c r="S113" i="1"/>
  <c r="U95" i="1"/>
  <c r="Y95" i="1"/>
  <c r="S95" i="1"/>
  <c r="T95" i="1"/>
  <c r="X95" i="1"/>
  <c r="S104" i="1"/>
  <c r="W104" i="1"/>
  <c r="T104" i="1"/>
  <c r="X104" i="1"/>
  <c r="U104" i="1"/>
  <c r="Y104" i="1"/>
  <c r="S125" i="1"/>
  <c r="T125" i="1"/>
  <c r="X125" i="1"/>
  <c r="U125" i="1"/>
  <c r="S131" i="1"/>
  <c r="T131" i="1"/>
  <c r="X131" i="1"/>
  <c r="U131" i="1"/>
  <c r="Y131" i="1"/>
  <c r="U161" i="1"/>
  <c r="Y161" i="1"/>
  <c r="S161" i="1"/>
  <c r="T161" i="1"/>
  <c r="X161" i="1"/>
  <c r="S171" i="1"/>
  <c r="T171" i="1"/>
  <c r="X171" i="1"/>
  <c r="U171" i="1"/>
  <c r="Y171" i="1"/>
  <c r="X43" i="1"/>
  <c r="W43" i="1"/>
  <c r="Y43" i="1"/>
  <c r="S77" i="1"/>
  <c r="T77" i="1"/>
  <c r="X77" i="1"/>
  <c r="U77" i="1"/>
  <c r="Y77" i="1"/>
  <c r="S86" i="1"/>
  <c r="T86" i="1"/>
  <c r="X86" i="1"/>
  <c r="U86" i="1"/>
  <c r="Y86" i="1"/>
  <c r="T140" i="1"/>
  <c r="X140" i="1"/>
  <c r="S140" i="1"/>
  <c r="U140" i="1"/>
  <c r="Y140" i="1"/>
  <c r="S92" i="1"/>
  <c r="W92" i="1"/>
  <c r="U92" i="1"/>
  <c r="Y92" i="1"/>
  <c r="T92" i="1"/>
  <c r="X92" i="1"/>
  <c r="S112" i="1"/>
  <c r="T112" i="1"/>
  <c r="X112" i="1"/>
  <c r="U112" i="1"/>
  <c r="Y112" i="1"/>
  <c r="U134" i="1"/>
  <c r="Y134" i="1"/>
  <c r="T134" i="1"/>
  <c r="X134" i="1"/>
  <c r="S134" i="1"/>
  <c r="S110" i="1"/>
  <c r="T110" i="1"/>
  <c r="X110" i="1"/>
  <c r="U110" i="1"/>
  <c r="Y110" i="1"/>
  <c r="Y89" i="1"/>
  <c r="S83" i="1"/>
  <c r="W83" i="1"/>
  <c r="T83" i="1"/>
  <c r="X83" i="1"/>
  <c r="U83" i="1"/>
  <c r="Y83" i="1"/>
  <c r="U177" i="1"/>
  <c r="Y177" i="1"/>
  <c r="S177" i="1"/>
  <c r="T177" i="1"/>
  <c r="X177" i="1"/>
  <c r="S101" i="1"/>
  <c r="T101" i="1"/>
  <c r="X101" i="1"/>
  <c r="U101" i="1"/>
  <c r="Y101" i="1"/>
  <c r="W42" i="1"/>
  <c r="X42" i="1"/>
  <c r="Y42" i="1"/>
  <c r="T178" i="1"/>
  <c r="X178" i="1"/>
  <c r="S178" i="1"/>
  <c r="U178" i="1"/>
  <c r="Y178" i="1"/>
  <c r="Y61" i="1"/>
  <c r="S107" i="1"/>
  <c r="U107" i="1"/>
  <c r="Y107" i="1"/>
  <c r="T107" i="1"/>
  <c r="X107" i="1"/>
  <c r="U158" i="1"/>
  <c r="S158" i="1"/>
  <c r="T158" i="1"/>
  <c r="X158" i="1"/>
  <c r="X88" i="1"/>
  <c r="Y88" i="1"/>
  <c r="AG78" i="1"/>
  <c r="AG117" i="1"/>
  <c r="AG135" i="1"/>
  <c r="AA175" i="1"/>
  <c r="W172" i="1"/>
  <c r="W173" i="1"/>
  <c r="W176" i="1"/>
  <c r="X155" i="1"/>
  <c r="AG152" i="1"/>
  <c r="W161" i="1"/>
  <c r="Y158" i="1"/>
  <c r="X162" i="1"/>
  <c r="X163" i="1"/>
  <c r="W168" i="1"/>
  <c r="W156" i="1"/>
  <c r="W157" i="1"/>
  <c r="W166" i="1"/>
  <c r="W167" i="1"/>
  <c r="W134" i="1"/>
  <c r="X133" i="1"/>
  <c r="W129" i="1"/>
  <c r="X132" i="1"/>
  <c r="AA104" i="1"/>
  <c r="W77" i="1"/>
  <c r="AG126" i="1"/>
  <c r="W74" i="1"/>
  <c r="X124" i="1"/>
  <c r="X72" i="1"/>
  <c r="X73" i="1"/>
  <c r="X81" i="1"/>
  <c r="X82" i="1"/>
  <c r="X90" i="1"/>
  <c r="X91" i="1"/>
  <c r="X105" i="1"/>
  <c r="X106" i="1"/>
  <c r="W123" i="1"/>
  <c r="Y125" i="1"/>
  <c r="W75" i="1"/>
  <c r="W76" i="1"/>
  <c r="AA98" i="1"/>
  <c r="AG96" i="1"/>
  <c r="W99" i="1"/>
  <c r="W100" i="1"/>
  <c r="AA111" i="1"/>
  <c r="W116" i="1"/>
  <c r="AG114" i="1"/>
  <c r="AA120" i="1"/>
  <c r="AA121" i="1"/>
  <c r="W71" i="1"/>
  <c r="AG69" i="1"/>
  <c r="AG35" i="1"/>
  <c r="AG26" i="1"/>
  <c r="AA52" i="1"/>
  <c r="AA59" i="1"/>
  <c r="Y29" i="1"/>
  <c r="AA30" i="1"/>
  <c r="AA34" i="1"/>
  <c r="AA43" i="1"/>
  <c r="AA32" i="1"/>
  <c r="AA33" i="1"/>
  <c r="X89" i="1"/>
  <c r="X44" i="1"/>
  <c r="X45" i="1"/>
  <c r="X46" i="1"/>
  <c r="AA55" i="1"/>
  <c r="AG53" i="1"/>
  <c r="W56" i="1"/>
  <c r="W58" i="1"/>
  <c r="AA60" i="1"/>
  <c r="AA42" i="1"/>
  <c r="AA50" i="1"/>
  <c r="W49" i="1"/>
  <c r="AG47" i="1"/>
  <c r="W57" i="1"/>
  <c r="W25" i="1"/>
  <c r="W24" i="1"/>
  <c r="AA23" i="1"/>
  <c r="K141" i="1"/>
  <c r="L230" i="1"/>
  <c r="N230" i="1"/>
  <c r="V230" i="1"/>
  <c r="Z230" i="1"/>
  <c r="AF141" i="1"/>
  <c r="AE141" i="1"/>
  <c r="AD141" i="1"/>
  <c r="AC141" i="1"/>
  <c r="R141" i="1"/>
  <c r="P141" i="1"/>
  <c r="P227" i="1"/>
  <c r="R227" i="1"/>
  <c r="AD227" i="1"/>
  <c r="AE227" i="1"/>
  <c r="P62" i="1"/>
  <c r="R62" i="1"/>
  <c r="AC62" i="1"/>
  <c r="AD62" i="1"/>
  <c r="AE62" i="1"/>
  <c r="AF62" i="1"/>
  <c r="G16" i="1"/>
  <c r="G15" i="1"/>
  <c r="G14" i="1"/>
  <c r="G10" i="1"/>
  <c r="G6" i="1"/>
  <c r="G4" i="1"/>
  <c r="AA161" i="1"/>
  <c r="AG159" i="1"/>
  <c r="AA125" i="1"/>
  <c r="AG120" i="1"/>
  <c r="AG50" i="1"/>
  <c r="W125" i="1"/>
  <c r="AG32" i="1"/>
  <c r="AA101" i="1"/>
  <c r="AA134" i="1"/>
  <c r="AG132" i="1"/>
  <c r="AG29" i="1"/>
  <c r="AG102" i="1"/>
  <c r="AA83" i="1"/>
  <c r="AG81" i="1"/>
  <c r="AG72" i="1"/>
  <c r="AA88" i="1"/>
  <c r="W88" i="1"/>
  <c r="W101" i="1"/>
  <c r="AG99" i="1"/>
  <c r="AA46" i="1"/>
  <c r="W46" i="1"/>
  <c r="AA92" i="1"/>
  <c r="AA89" i="1"/>
  <c r="W89" i="1"/>
  <c r="AG172" i="1"/>
  <c r="AG162" i="1"/>
  <c r="AG166" i="1"/>
  <c r="AG90" i="1"/>
  <c r="AG56" i="1"/>
  <c r="AG23" i="1"/>
  <c r="AA178" i="1"/>
  <c r="W178" i="1"/>
  <c r="AA177" i="1"/>
  <c r="W177" i="1"/>
  <c r="W171" i="1"/>
  <c r="AA171" i="1"/>
  <c r="AA158" i="1"/>
  <c r="W158" i="1"/>
  <c r="AA131" i="1"/>
  <c r="W131" i="1"/>
  <c r="AA130" i="1"/>
  <c r="W130" i="1"/>
  <c r="AD230" i="1"/>
  <c r="W140" i="1"/>
  <c r="AA140" i="1"/>
  <c r="W139" i="1"/>
  <c r="AA139" i="1"/>
  <c r="Q230" i="1"/>
  <c r="AA124" i="1"/>
  <c r="AA107" i="1"/>
  <c r="W107" i="1"/>
  <c r="W95" i="1"/>
  <c r="AA95" i="1"/>
  <c r="AA86" i="1"/>
  <c r="W86" i="1"/>
  <c r="AA112" i="1"/>
  <c r="W112" i="1"/>
  <c r="AA110" i="1"/>
  <c r="W110" i="1"/>
  <c r="P230" i="1"/>
  <c r="AA113" i="1"/>
  <c r="W113" i="1"/>
  <c r="AA77" i="1"/>
  <c r="AG75" i="1"/>
  <c r="AE230" i="1"/>
  <c r="R230" i="1"/>
  <c r="W41" i="1"/>
  <c r="AA41" i="1"/>
  <c r="W61" i="1"/>
  <c r="AA61" i="1"/>
  <c r="S141" i="1"/>
  <c r="G5" i="1"/>
  <c r="AG156" i="1"/>
  <c r="AG44" i="1"/>
  <c r="AG123" i="1"/>
  <c r="AG129" i="1"/>
  <c r="AG108" i="1"/>
  <c r="AG169" i="1"/>
  <c r="AG87" i="1"/>
  <c r="AG111" i="1"/>
  <c r="AG41" i="1"/>
  <c r="AG105" i="1"/>
  <c r="AG93" i="1"/>
  <c r="AG59" i="1"/>
  <c r="O176" i="1"/>
  <c r="M176" i="1"/>
  <c r="K176" i="1"/>
  <c r="AG138" i="1"/>
  <c r="AG84" i="1"/>
  <c r="X141" i="1"/>
  <c r="T141" i="1"/>
  <c r="Y141" i="1"/>
  <c r="U141" i="1"/>
  <c r="AB141" i="1"/>
  <c r="W141" i="1"/>
  <c r="AG176" i="1"/>
  <c r="AA141" i="1"/>
  <c r="O141" i="1"/>
  <c r="M141" i="1"/>
  <c r="AG141" i="1"/>
  <c r="H217" i="1"/>
  <c r="S217" i="1"/>
  <c r="H216" i="1"/>
  <c r="U216" i="1"/>
  <c r="Y216" i="1"/>
  <c r="J215" i="1"/>
  <c r="H215" i="1"/>
  <c r="S215" i="1"/>
  <c r="H223" i="1"/>
  <c r="U223" i="1"/>
  <c r="Y223" i="1"/>
  <c r="H222" i="1"/>
  <c r="U222" i="1"/>
  <c r="Y222" i="1"/>
  <c r="J221" i="1"/>
  <c r="H221" i="1"/>
  <c r="S221" i="1"/>
  <c r="H220" i="1"/>
  <c r="T220" i="1"/>
  <c r="X220" i="1"/>
  <c r="H219" i="1"/>
  <c r="U219" i="1"/>
  <c r="Y219" i="1"/>
  <c r="J218" i="1"/>
  <c r="H218" i="1"/>
  <c r="U218" i="1"/>
  <c r="Y218" i="1"/>
  <c r="H214" i="1"/>
  <c r="S214" i="1"/>
  <c r="H213" i="1"/>
  <c r="U213" i="1"/>
  <c r="Y213" i="1"/>
  <c r="J212" i="1"/>
  <c r="H212" i="1"/>
  <c r="U212" i="1"/>
  <c r="Y212" i="1"/>
  <c r="H211" i="1"/>
  <c r="U211" i="1"/>
  <c r="H210" i="1"/>
  <c r="T210" i="1"/>
  <c r="X210" i="1"/>
  <c r="J209" i="1"/>
  <c r="H209" i="1"/>
  <c r="U209" i="1"/>
  <c r="Y209" i="1"/>
  <c r="T211" i="1"/>
  <c r="X211" i="1"/>
  <c r="S211" i="1"/>
  <c r="W211" i="1"/>
  <c r="T213" i="1"/>
  <c r="X213" i="1"/>
  <c r="U220" i="1"/>
  <c r="Y220" i="1"/>
  <c r="T221" i="1"/>
  <c r="X221" i="1"/>
  <c r="T209" i="1"/>
  <c r="X209" i="1"/>
  <c r="U221" i="1"/>
  <c r="Y221" i="1"/>
  <c r="S209" i="1"/>
  <c r="W209" i="1"/>
  <c r="U210" i="1"/>
  <c r="Y210" i="1"/>
  <c r="S210" i="1"/>
  <c r="W210" i="1"/>
  <c r="S218" i="1"/>
  <c r="W218" i="1"/>
  <c r="W215" i="1"/>
  <c r="W217" i="1"/>
  <c r="T217" i="1"/>
  <c r="X217" i="1"/>
  <c r="T215" i="1"/>
  <c r="X215" i="1"/>
  <c r="U217" i="1"/>
  <c r="Y217" i="1"/>
  <c r="S216" i="1"/>
  <c r="U215" i="1"/>
  <c r="Y215" i="1"/>
  <c r="T216" i="1"/>
  <c r="X216" i="1"/>
  <c r="Y211" i="1"/>
  <c r="W221" i="1"/>
  <c r="W214" i="1"/>
  <c r="T214" i="1"/>
  <c r="X214" i="1"/>
  <c r="U214" i="1"/>
  <c r="Y214" i="1"/>
  <c r="S223" i="1"/>
  <c r="S219" i="1"/>
  <c r="T218" i="1"/>
  <c r="X218" i="1"/>
  <c r="T223" i="1"/>
  <c r="X223" i="1"/>
  <c r="S213" i="1"/>
  <c r="S212" i="1"/>
  <c r="S222" i="1"/>
  <c r="S220" i="1"/>
  <c r="T222" i="1"/>
  <c r="X222" i="1"/>
  <c r="T219" i="1"/>
  <c r="X219" i="1"/>
  <c r="T212" i="1"/>
  <c r="X212" i="1"/>
  <c r="AA211" i="1"/>
  <c r="AA221" i="1"/>
  <c r="AA209" i="1"/>
  <c r="AB209" i="1"/>
  <c r="I209" i="1"/>
  <c r="M209" i="1"/>
  <c r="AA214" i="1"/>
  <c r="AA210" i="1"/>
  <c r="W216" i="1"/>
  <c r="AA216" i="1"/>
  <c r="AA217" i="1"/>
  <c r="I215" i="1"/>
  <c r="AA215" i="1"/>
  <c r="AB215" i="1"/>
  <c r="AA220" i="1"/>
  <c r="W220" i="1"/>
  <c r="W222" i="1"/>
  <c r="AA222" i="1"/>
  <c r="W213" i="1"/>
  <c r="AA213" i="1"/>
  <c r="I218" i="1"/>
  <c r="I221" i="1"/>
  <c r="AA218" i="1"/>
  <c r="AB221" i="1"/>
  <c r="O209" i="1"/>
  <c r="AA219" i="1"/>
  <c r="W219" i="1"/>
  <c r="AA223" i="1"/>
  <c r="W223" i="1"/>
  <c r="AB218" i="1"/>
  <c r="I212" i="1"/>
  <c r="AA212" i="1"/>
  <c r="W212" i="1"/>
  <c r="AB212" i="1"/>
  <c r="K209" i="1"/>
  <c r="AG209" i="1"/>
  <c r="O215" i="1"/>
  <c r="M215" i="1"/>
  <c r="K215" i="1"/>
  <c r="M218" i="1"/>
  <c r="K218" i="1"/>
  <c r="O218" i="1"/>
  <c r="O221" i="1"/>
  <c r="M221" i="1"/>
  <c r="K221" i="1"/>
  <c r="O212" i="1"/>
  <c r="M212" i="1"/>
  <c r="K212" i="1"/>
  <c r="AG212" i="1"/>
  <c r="AG218" i="1"/>
  <c r="AG221" i="1"/>
  <c r="AG215" i="1"/>
  <c r="H250" i="1"/>
  <c r="H251" i="1"/>
  <c r="H252" i="1"/>
  <c r="H244" i="1"/>
  <c r="H245" i="1"/>
  <c r="H246" i="1"/>
  <c r="H288" i="1"/>
  <c r="H287" i="1"/>
  <c r="J286" i="1"/>
  <c r="H286" i="1"/>
  <c r="U286" i="1"/>
  <c r="Y286" i="1"/>
  <c r="H285" i="1"/>
  <c r="T285" i="1"/>
  <c r="X285" i="1"/>
  <c r="H284" i="1"/>
  <c r="T284" i="1"/>
  <c r="X284" i="1"/>
  <c r="J283" i="1"/>
  <c r="H283" i="1"/>
  <c r="T283" i="1"/>
  <c r="X283" i="1"/>
  <c r="H282" i="1"/>
  <c r="T282" i="1"/>
  <c r="X282" i="1"/>
  <c r="H281" i="1"/>
  <c r="T281" i="1"/>
  <c r="X281" i="1"/>
  <c r="J280" i="1"/>
  <c r="H280" i="1"/>
  <c r="U280" i="1"/>
  <c r="Y280" i="1"/>
  <c r="H279" i="1"/>
  <c r="T279" i="1"/>
  <c r="X279" i="1"/>
  <c r="H278" i="1"/>
  <c r="T278" i="1"/>
  <c r="X278" i="1"/>
  <c r="J277" i="1"/>
  <c r="H277" i="1"/>
  <c r="T277" i="1"/>
  <c r="X277" i="1"/>
  <c r="H276" i="1"/>
  <c r="H275" i="1"/>
  <c r="J274" i="1"/>
  <c r="H274" i="1"/>
  <c r="U274" i="1"/>
  <c r="Y274" i="1"/>
  <c r="H273" i="1"/>
  <c r="T273" i="1"/>
  <c r="X273" i="1"/>
  <c r="H272" i="1"/>
  <c r="T272" i="1"/>
  <c r="X272" i="1"/>
  <c r="J271" i="1"/>
  <c r="H271" i="1"/>
  <c r="T271" i="1"/>
  <c r="X271" i="1"/>
  <c r="H270" i="1"/>
  <c r="T270" i="1"/>
  <c r="X270" i="1"/>
  <c r="H269" i="1"/>
  <c r="T269" i="1"/>
  <c r="X269" i="1"/>
  <c r="J268" i="1"/>
  <c r="H268" i="1"/>
  <c r="U268" i="1"/>
  <c r="Y268" i="1"/>
  <c r="H267" i="1"/>
  <c r="T267" i="1"/>
  <c r="X267" i="1"/>
  <c r="H266" i="1"/>
  <c r="T266" i="1"/>
  <c r="X266" i="1"/>
  <c r="J265" i="1"/>
  <c r="H265" i="1"/>
  <c r="T265" i="1"/>
  <c r="X265" i="1"/>
  <c r="H264" i="1"/>
  <c r="H263" i="1"/>
  <c r="J262" i="1"/>
  <c r="H262" i="1"/>
  <c r="U262" i="1"/>
  <c r="Y262" i="1"/>
  <c r="H261" i="1"/>
  <c r="T261" i="1"/>
  <c r="X261" i="1"/>
  <c r="H260" i="1"/>
  <c r="T260" i="1"/>
  <c r="X260" i="1"/>
  <c r="J259" i="1"/>
  <c r="H259" i="1"/>
  <c r="T259" i="1"/>
  <c r="X259" i="1"/>
  <c r="H258" i="1"/>
  <c r="T258" i="1"/>
  <c r="X258" i="1"/>
  <c r="H257" i="1"/>
  <c r="T257" i="1"/>
  <c r="X257" i="1"/>
  <c r="J256" i="1"/>
  <c r="H256" i="1"/>
  <c r="T256" i="1"/>
  <c r="X256" i="1"/>
  <c r="H255" i="1"/>
  <c r="U255" i="1"/>
  <c r="Y255" i="1"/>
  <c r="H254" i="1"/>
  <c r="U254" i="1"/>
  <c r="Y254" i="1"/>
  <c r="J253" i="1"/>
  <c r="H253" i="1"/>
  <c r="U253" i="1"/>
  <c r="Y253" i="1"/>
  <c r="T252" i="1"/>
  <c r="X252" i="1"/>
  <c r="T251" i="1"/>
  <c r="X251" i="1"/>
  <c r="T250" i="1"/>
  <c r="X250" i="1"/>
  <c r="U249" i="1"/>
  <c r="Y249" i="1"/>
  <c r="U248" i="1"/>
  <c r="Y248" i="1"/>
  <c r="U247" i="1"/>
  <c r="Y247" i="1"/>
  <c r="T246" i="1"/>
  <c r="X246" i="1"/>
  <c r="T245" i="1"/>
  <c r="X245" i="1"/>
  <c r="J244" i="1"/>
  <c r="T244" i="1"/>
  <c r="X244" i="1"/>
  <c r="H243" i="1"/>
  <c r="U243" i="1"/>
  <c r="Y243" i="1"/>
  <c r="H242" i="1"/>
  <c r="U242" i="1"/>
  <c r="Y242" i="1"/>
  <c r="J241" i="1"/>
  <c r="H241" i="1"/>
  <c r="U241" i="1"/>
  <c r="Y241" i="1"/>
  <c r="H240" i="1"/>
  <c r="T240" i="1"/>
  <c r="X240" i="1"/>
  <c r="H239" i="1"/>
  <c r="T239" i="1"/>
  <c r="X239" i="1"/>
  <c r="J238" i="1"/>
  <c r="H238" i="1"/>
  <c r="T238" i="1"/>
  <c r="X238" i="1"/>
  <c r="H237" i="1"/>
  <c r="U237" i="1"/>
  <c r="Y237" i="1"/>
  <c r="H236" i="1"/>
  <c r="U236" i="1"/>
  <c r="Y236" i="1"/>
  <c r="J235" i="1"/>
  <c r="H235" i="1"/>
  <c r="U235" i="1"/>
  <c r="S260" i="1"/>
  <c r="W260" i="1"/>
  <c r="S267" i="1"/>
  <c r="W267" i="1"/>
  <c r="S278" i="1"/>
  <c r="W278" i="1"/>
  <c r="S240" i="1"/>
  <c r="W240" i="1"/>
  <c r="S245" i="1"/>
  <c r="W245" i="1"/>
  <c r="S252" i="1"/>
  <c r="W252" i="1"/>
  <c r="S257" i="1"/>
  <c r="W257" i="1"/>
  <c r="S284" i="1"/>
  <c r="W284" i="1"/>
  <c r="S261" i="1"/>
  <c r="W261" i="1"/>
  <c r="S285" i="1"/>
  <c r="W285" i="1"/>
  <c r="U239" i="1"/>
  <c r="Y239" i="1"/>
  <c r="T241" i="1"/>
  <c r="X241" i="1"/>
  <c r="U246" i="1"/>
  <c r="Y246" i="1"/>
  <c r="U251" i="1"/>
  <c r="Y251" i="1"/>
  <c r="T253" i="1"/>
  <c r="X253" i="1"/>
  <c r="U258" i="1"/>
  <c r="Y258" i="1"/>
  <c r="T262" i="1"/>
  <c r="X262" i="1"/>
  <c r="U266" i="1"/>
  <c r="Y266" i="1"/>
  <c r="S271" i="1"/>
  <c r="W271" i="1"/>
  <c r="U272" i="1"/>
  <c r="Y272" i="1"/>
  <c r="U273" i="1"/>
  <c r="Y273" i="1"/>
  <c r="U279" i="1"/>
  <c r="Y279" i="1"/>
  <c r="T280" i="1"/>
  <c r="X280" i="1"/>
  <c r="T286" i="1"/>
  <c r="X286" i="1"/>
  <c r="T235" i="1"/>
  <c r="X235" i="1"/>
  <c r="S239" i="1"/>
  <c r="W239" i="1"/>
  <c r="U240" i="1"/>
  <c r="Y240" i="1"/>
  <c r="U245" i="1"/>
  <c r="Y245" i="1"/>
  <c r="S246" i="1"/>
  <c r="W246" i="1"/>
  <c r="T247" i="1"/>
  <c r="X247" i="1"/>
  <c r="S251" i="1"/>
  <c r="W251" i="1"/>
  <c r="U252" i="1"/>
  <c r="Y252" i="1"/>
  <c r="U257" i="1"/>
  <c r="Y257" i="1"/>
  <c r="S258" i="1"/>
  <c r="S259" i="1"/>
  <c r="W259" i="1"/>
  <c r="U260" i="1"/>
  <c r="Y260" i="1"/>
  <c r="U261" i="1"/>
  <c r="Y261" i="1"/>
  <c r="S266" i="1"/>
  <c r="W266" i="1"/>
  <c r="U267" i="1"/>
  <c r="Y267" i="1"/>
  <c r="T268" i="1"/>
  <c r="X268" i="1"/>
  <c r="S272" i="1"/>
  <c r="W272" i="1"/>
  <c r="S273" i="1"/>
  <c r="W273" i="1"/>
  <c r="T274" i="1"/>
  <c r="X274" i="1"/>
  <c r="U278" i="1"/>
  <c r="Y278" i="1"/>
  <c r="S279" i="1"/>
  <c r="W279" i="1"/>
  <c r="S283" i="1"/>
  <c r="W283" i="1"/>
  <c r="U284" i="1"/>
  <c r="Y284" i="1"/>
  <c r="U285" i="1"/>
  <c r="Y285" i="1"/>
  <c r="Y235" i="1"/>
  <c r="T236" i="1"/>
  <c r="X236" i="1"/>
  <c r="T237" i="1"/>
  <c r="X237" i="1"/>
  <c r="S238" i="1"/>
  <c r="U238" i="1"/>
  <c r="Y238" i="1"/>
  <c r="T242" i="1"/>
  <c r="X242" i="1"/>
  <c r="T243" i="1"/>
  <c r="X243" i="1"/>
  <c r="S244" i="1"/>
  <c r="U244" i="1"/>
  <c r="Y244" i="1"/>
  <c r="T248" i="1"/>
  <c r="X248" i="1"/>
  <c r="T249" i="1"/>
  <c r="X249" i="1"/>
  <c r="S250" i="1"/>
  <c r="U250" i="1"/>
  <c r="Y250" i="1"/>
  <c r="T254" i="1"/>
  <c r="X254" i="1"/>
  <c r="T255" i="1"/>
  <c r="X255" i="1"/>
  <c r="S256" i="1"/>
  <c r="U256" i="1"/>
  <c r="Y256" i="1"/>
  <c r="U263" i="1"/>
  <c r="Y263" i="1"/>
  <c r="S263" i="1"/>
  <c r="U264" i="1"/>
  <c r="Y264" i="1"/>
  <c r="S264" i="1"/>
  <c r="U265" i="1"/>
  <c r="Y265" i="1"/>
  <c r="AA266" i="1"/>
  <c r="U275" i="1"/>
  <c r="Y275" i="1"/>
  <c r="S275" i="1"/>
  <c r="U276" i="1"/>
  <c r="Y276" i="1"/>
  <c r="S276" i="1"/>
  <c r="U277" i="1"/>
  <c r="Y277" i="1"/>
  <c r="U287" i="1"/>
  <c r="Y287" i="1"/>
  <c r="S287" i="1"/>
  <c r="U288" i="1"/>
  <c r="Y288" i="1"/>
  <c r="S288" i="1"/>
  <c r="S235" i="1"/>
  <c r="S236" i="1"/>
  <c r="S237" i="1"/>
  <c r="S241" i="1"/>
  <c r="S242" i="1"/>
  <c r="S243" i="1"/>
  <c r="S247" i="1"/>
  <c r="S248" i="1"/>
  <c r="S249" i="1"/>
  <c r="S253" i="1"/>
  <c r="S254" i="1"/>
  <c r="S255" i="1"/>
  <c r="U259" i="1"/>
  <c r="Y259" i="1"/>
  <c r="T263" i="1"/>
  <c r="X263" i="1"/>
  <c r="T264" i="1"/>
  <c r="X264" i="1"/>
  <c r="S265" i="1"/>
  <c r="U269" i="1"/>
  <c r="Y269" i="1"/>
  <c r="S269" i="1"/>
  <c r="U270" i="1"/>
  <c r="Y270" i="1"/>
  <c r="S270" i="1"/>
  <c r="U271" i="1"/>
  <c r="Y271" i="1"/>
  <c r="T275" i="1"/>
  <c r="X275" i="1"/>
  <c r="T276" i="1"/>
  <c r="X276" i="1"/>
  <c r="S277" i="1"/>
  <c r="U281" i="1"/>
  <c r="Y281" i="1"/>
  <c r="S281" i="1"/>
  <c r="U282" i="1"/>
  <c r="Y282" i="1"/>
  <c r="S282" i="1"/>
  <c r="U283" i="1"/>
  <c r="Y283" i="1"/>
  <c r="T287" i="1"/>
  <c r="X287" i="1"/>
  <c r="T288" i="1"/>
  <c r="X288" i="1"/>
  <c r="S262" i="1"/>
  <c r="S268" i="1"/>
  <c r="S274" i="1"/>
  <c r="S280" i="1"/>
  <c r="S286" i="1"/>
  <c r="AA261" i="1"/>
  <c r="AA258" i="1"/>
  <c r="AA284" i="1"/>
  <c r="AA240" i="1"/>
  <c r="AA260" i="1"/>
  <c r="W258" i="1"/>
  <c r="AA252" i="1"/>
  <c r="AA278" i="1"/>
  <c r="AA273" i="1"/>
  <c r="AA271" i="1"/>
  <c r="AA267" i="1"/>
  <c r="AA285" i="1"/>
  <c r="AA257" i="1"/>
  <c r="AA246" i="1"/>
  <c r="AA279" i="1"/>
  <c r="AA272" i="1"/>
  <c r="I271" i="1"/>
  <c r="K271" i="1"/>
  <c r="AB271" i="1"/>
  <c r="AA251" i="1"/>
  <c r="AA245" i="1"/>
  <c r="AA239" i="1"/>
  <c r="AA280" i="1"/>
  <c r="I280" i="1"/>
  <c r="AB280" i="1"/>
  <c r="W280" i="1"/>
  <c r="AA268" i="1"/>
  <c r="I268" i="1"/>
  <c r="AB268" i="1"/>
  <c r="W268" i="1"/>
  <c r="AB277" i="1"/>
  <c r="W277" i="1"/>
  <c r="I277" i="1"/>
  <c r="AA277" i="1"/>
  <c r="AA270" i="1"/>
  <c r="W270" i="1"/>
  <c r="AA269" i="1"/>
  <c r="W269" i="1"/>
  <c r="AA255" i="1"/>
  <c r="W255" i="1"/>
  <c r="AA253" i="1"/>
  <c r="AB253" i="1"/>
  <c r="W253" i="1"/>
  <c r="I253" i="1"/>
  <c r="AA248" i="1"/>
  <c r="W248" i="1"/>
  <c r="AA243" i="1"/>
  <c r="W243" i="1"/>
  <c r="AA241" i="1"/>
  <c r="AB241" i="1"/>
  <c r="W241" i="1"/>
  <c r="I241" i="1"/>
  <c r="AA236" i="1"/>
  <c r="W236" i="1"/>
  <c r="AA235" i="1"/>
  <c r="AB235" i="1"/>
  <c r="W235" i="1"/>
  <c r="I235" i="1"/>
  <c r="I283" i="1"/>
  <c r="AB283" i="1"/>
  <c r="O271" i="1"/>
  <c r="I259" i="1"/>
  <c r="AB259" i="1"/>
  <c r="AB256" i="1"/>
  <c r="W256" i="1"/>
  <c r="I256" i="1"/>
  <c r="AA256" i="1"/>
  <c r="AB250" i="1"/>
  <c r="W250" i="1"/>
  <c r="AA250" i="1"/>
  <c r="AB244" i="1"/>
  <c r="W244" i="1"/>
  <c r="I244" i="1"/>
  <c r="AA244" i="1"/>
  <c r="AB238" i="1"/>
  <c r="W238" i="1"/>
  <c r="I238" i="1"/>
  <c r="AA238" i="1"/>
  <c r="AA286" i="1"/>
  <c r="AB286" i="1"/>
  <c r="W286" i="1"/>
  <c r="I286" i="1"/>
  <c r="AA274" i="1"/>
  <c r="AB274" i="1"/>
  <c r="W274" i="1"/>
  <c r="I274" i="1"/>
  <c r="AA262" i="1"/>
  <c r="AB262" i="1"/>
  <c r="W262" i="1"/>
  <c r="I262" i="1"/>
  <c r="AA283" i="1"/>
  <c r="AA282" i="1"/>
  <c r="W282" i="1"/>
  <c r="AA281" i="1"/>
  <c r="W281" i="1"/>
  <c r="AB265" i="1"/>
  <c r="W265" i="1"/>
  <c r="I265" i="1"/>
  <c r="AA265" i="1"/>
  <c r="AA259" i="1"/>
  <c r="AA254" i="1"/>
  <c r="W254" i="1"/>
  <c r="AA249" i="1"/>
  <c r="W249" i="1"/>
  <c r="AA247" i="1"/>
  <c r="AB247" i="1"/>
  <c r="W247" i="1"/>
  <c r="AA242" i="1"/>
  <c r="W242" i="1"/>
  <c r="AA237" i="1"/>
  <c r="W237" i="1"/>
  <c r="W288" i="1"/>
  <c r="AA288" i="1"/>
  <c r="AA287" i="1"/>
  <c r="W287" i="1"/>
  <c r="AA276" i="1"/>
  <c r="W276" i="1"/>
  <c r="AA275" i="1"/>
  <c r="W275" i="1"/>
  <c r="AA264" i="1"/>
  <c r="W264" i="1"/>
  <c r="AA263" i="1"/>
  <c r="W263" i="1"/>
  <c r="M271" i="1"/>
  <c r="AG271" i="1"/>
  <c r="O283" i="1"/>
  <c r="K283" i="1"/>
  <c r="M283" i="1"/>
  <c r="M241" i="1"/>
  <c r="O241" i="1"/>
  <c r="K241" i="1"/>
  <c r="M253" i="1"/>
  <c r="O253" i="1"/>
  <c r="K253" i="1"/>
  <c r="O277" i="1"/>
  <c r="K277" i="1"/>
  <c r="M277" i="1"/>
  <c r="M268" i="1"/>
  <c r="K268" i="1"/>
  <c r="O268" i="1"/>
  <c r="M280" i="1"/>
  <c r="K280" i="1"/>
  <c r="O280" i="1"/>
  <c r="O265" i="1"/>
  <c r="K265" i="1"/>
  <c r="M265" i="1"/>
  <c r="M262" i="1"/>
  <c r="O262" i="1"/>
  <c r="K262" i="1"/>
  <c r="M274" i="1"/>
  <c r="O274" i="1"/>
  <c r="K274" i="1"/>
  <c r="M286" i="1"/>
  <c r="O286" i="1"/>
  <c r="K286" i="1"/>
  <c r="O238" i="1"/>
  <c r="K238" i="1"/>
  <c r="M238" i="1"/>
  <c r="O244" i="1"/>
  <c r="K244" i="1"/>
  <c r="M244" i="1"/>
  <c r="O250" i="1"/>
  <c r="M250" i="1"/>
  <c r="O256" i="1"/>
  <c r="K256" i="1"/>
  <c r="M256" i="1"/>
  <c r="O259" i="1"/>
  <c r="K259" i="1"/>
  <c r="M259" i="1"/>
  <c r="M235" i="1"/>
  <c r="O235" i="1"/>
  <c r="K235" i="1"/>
  <c r="AG235" i="1"/>
  <c r="AG280" i="1"/>
  <c r="AG253" i="1"/>
  <c r="AG283" i="1"/>
  <c r="AG286" i="1"/>
  <c r="AG262" i="1"/>
  <c r="AG265" i="1"/>
  <c r="AG259" i="1"/>
  <c r="AG256" i="1"/>
  <c r="AG250" i="1"/>
  <c r="AG244" i="1"/>
  <c r="AG238" i="1"/>
  <c r="AG274" i="1"/>
  <c r="AG247" i="1"/>
  <c r="AG268" i="1"/>
  <c r="AG277" i="1"/>
  <c r="AG241" i="1"/>
  <c r="H203" i="1"/>
  <c r="T203" i="1"/>
  <c r="J203" i="1"/>
  <c r="H204" i="1"/>
  <c r="U204" i="1"/>
  <c r="H205" i="1"/>
  <c r="U205" i="1"/>
  <c r="U203" i="1"/>
  <c r="T204" i="1"/>
  <c r="T205" i="1"/>
  <c r="S203" i="1"/>
  <c r="S204" i="1"/>
  <c r="S205" i="1"/>
  <c r="I203" i="1"/>
  <c r="M203" i="1"/>
  <c r="O203" i="1"/>
  <c r="K203" i="1"/>
  <c r="E37" i="2"/>
  <c r="F37" i="2"/>
  <c r="D37" i="2"/>
  <c r="A26" i="1"/>
  <c r="A29" i="1"/>
  <c r="A32" i="1"/>
  <c r="A35" i="1"/>
  <c r="A38" i="1"/>
  <c r="A41" i="1"/>
  <c r="A44" i="1"/>
  <c r="A47" i="1"/>
  <c r="A50" i="1"/>
  <c r="A53" i="1"/>
  <c r="A56" i="1"/>
  <c r="A59" i="1"/>
  <c r="J224" i="1"/>
  <c r="J206" i="1"/>
  <c r="J200" i="1"/>
  <c r="J197" i="1"/>
  <c r="J194" i="1"/>
  <c r="J191" i="1"/>
  <c r="H226" i="1"/>
  <c r="H225" i="1"/>
  <c r="H224" i="1"/>
  <c r="H208" i="1"/>
  <c r="H207" i="1"/>
  <c r="H206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U188" i="1"/>
  <c r="Y188" i="1"/>
  <c r="S188" i="1"/>
  <c r="T188" i="1"/>
  <c r="U190" i="1"/>
  <c r="Y190" i="1"/>
  <c r="S190" i="1"/>
  <c r="T190" i="1"/>
  <c r="X190" i="1"/>
  <c r="U192" i="1"/>
  <c r="Y192" i="1"/>
  <c r="S192" i="1"/>
  <c r="T192" i="1"/>
  <c r="X192" i="1"/>
  <c r="T194" i="1"/>
  <c r="U194" i="1"/>
  <c r="Y194" i="1"/>
  <c r="S194" i="1"/>
  <c r="T196" i="1"/>
  <c r="X196" i="1"/>
  <c r="S196" i="1"/>
  <c r="U196" i="1"/>
  <c r="Y196" i="1"/>
  <c r="T198" i="1"/>
  <c r="X198" i="1"/>
  <c r="U198" i="1"/>
  <c r="Y198" i="1"/>
  <c r="S198" i="1"/>
  <c r="T200" i="1"/>
  <c r="U200" i="1"/>
  <c r="Y200" i="1"/>
  <c r="S200" i="1"/>
  <c r="T202" i="1"/>
  <c r="X202" i="1"/>
  <c r="S202" i="1"/>
  <c r="U202" i="1"/>
  <c r="Y202" i="1"/>
  <c r="X204" i="1"/>
  <c r="Y204" i="1"/>
  <c r="U206" i="1"/>
  <c r="Y206" i="1"/>
  <c r="S206" i="1"/>
  <c r="T206" i="1"/>
  <c r="U208" i="1"/>
  <c r="Y208" i="1"/>
  <c r="S208" i="1"/>
  <c r="T208" i="1"/>
  <c r="X208" i="1"/>
  <c r="U225" i="1"/>
  <c r="Y225" i="1"/>
  <c r="S225" i="1"/>
  <c r="T225" i="1"/>
  <c r="X225" i="1"/>
  <c r="T189" i="1"/>
  <c r="X189" i="1"/>
  <c r="S189" i="1"/>
  <c r="U189" i="1"/>
  <c r="Y189" i="1"/>
  <c r="T191" i="1"/>
  <c r="S191" i="1"/>
  <c r="U191" i="1"/>
  <c r="Y191" i="1"/>
  <c r="U193" i="1"/>
  <c r="Y193" i="1"/>
  <c r="S193" i="1"/>
  <c r="T193" i="1"/>
  <c r="X193" i="1"/>
  <c r="U195" i="1"/>
  <c r="Y195" i="1"/>
  <c r="S195" i="1"/>
  <c r="T195" i="1"/>
  <c r="X195" i="1"/>
  <c r="U197" i="1"/>
  <c r="Y197" i="1"/>
  <c r="S197" i="1"/>
  <c r="T197" i="1"/>
  <c r="T199" i="1"/>
  <c r="X199" i="1"/>
  <c r="U199" i="1"/>
  <c r="Y199" i="1"/>
  <c r="S199" i="1"/>
  <c r="U201" i="1"/>
  <c r="Y201" i="1"/>
  <c r="S201" i="1"/>
  <c r="T201" i="1"/>
  <c r="X201" i="1"/>
  <c r="Y203" i="1"/>
  <c r="X205" i="1"/>
  <c r="Y205" i="1"/>
  <c r="T207" i="1"/>
  <c r="X207" i="1"/>
  <c r="U207" i="1"/>
  <c r="Y207" i="1"/>
  <c r="S207" i="1"/>
  <c r="T224" i="1"/>
  <c r="U224" i="1"/>
  <c r="Y224" i="1"/>
  <c r="S224" i="1"/>
  <c r="U226" i="1"/>
  <c r="Y226" i="1"/>
  <c r="S226" i="1"/>
  <c r="T226" i="1"/>
  <c r="X226" i="1"/>
  <c r="AF227" i="1"/>
  <c r="AF230" i="1"/>
  <c r="T62" i="1"/>
  <c r="S62" i="1"/>
  <c r="U62" i="1"/>
  <c r="S227" i="1"/>
  <c r="AA207" i="1"/>
  <c r="AA198" i="1"/>
  <c r="AA199" i="1"/>
  <c r="AA225" i="1"/>
  <c r="AA202" i="1"/>
  <c r="AA200" i="1"/>
  <c r="AB200" i="1"/>
  <c r="AA226" i="1"/>
  <c r="AA193" i="1"/>
  <c r="AA208" i="1"/>
  <c r="AA192" i="1"/>
  <c r="AA194" i="1"/>
  <c r="AB194" i="1"/>
  <c r="AA195" i="1"/>
  <c r="AA201" i="1"/>
  <c r="AB206" i="1"/>
  <c r="AA206" i="1"/>
  <c r="AA190" i="1"/>
  <c r="AA203" i="1"/>
  <c r="AB203" i="1"/>
  <c r="AA205" i="1"/>
  <c r="AA204" i="1"/>
  <c r="AB224" i="1"/>
  <c r="AA224" i="1"/>
  <c r="AA191" i="1"/>
  <c r="AB191" i="1"/>
  <c r="AB197" i="1"/>
  <c r="AA197" i="1"/>
  <c r="AA189" i="1"/>
  <c r="AA196" i="1"/>
  <c r="AA188" i="1"/>
  <c r="AB188" i="1"/>
  <c r="W207" i="1"/>
  <c r="X203" i="1"/>
  <c r="W201" i="1"/>
  <c r="W199" i="1"/>
  <c r="I197" i="1"/>
  <c r="W197" i="1"/>
  <c r="W193" i="1"/>
  <c r="X191" i="1"/>
  <c r="W189" i="1"/>
  <c r="W208" i="1"/>
  <c r="X206" i="1"/>
  <c r="W198" i="1"/>
  <c r="W196" i="1"/>
  <c r="W194" i="1"/>
  <c r="I194" i="1"/>
  <c r="X194" i="1"/>
  <c r="W192" i="1"/>
  <c r="W188" i="1"/>
  <c r="W226" i="1"/>
  <c r="I224" i="1"/>
  <c r="W224" i="1"/>
  <c r="X224" i="1"/>
  <c r="W205" i="1"/>
  <c r="W203" i="1"/>
  <c r="X197" i="1"/>
  <c r="W195" i="1"/>
  <c r="I191" i="1"/>
  <c r="W191" i="1"/>
  <c r="W225" i="1"/>
  <c r="I206" i="1"/>
  <c r="W206" i="1"/>
  <c r="W204" i="1"/>
  <c r="W202" i="1"/>
  <c r="W200" i="1"/>
  <c r="I200" i="1"/>
  <c r="X200" i="1"/>
  <c r="W190" i="1"/>
  <c r="X188" i="1"/>
  <c r="S230" i="1"/>
  <c r="AB62" i="1"/>
  <c r="W62" i="1"/>
  <c r="Y62" i="1"/>
  <c r="X62" i="1"/>
  <c r="AA227" i="1"/>
  <c r="W227" i="1"/>
  <c r="AA62" i="1"/>
  <c r="M200" i="1"/>
  <c r="O200" i="1"/>
  <c r="K200" i="1"/>
  <c r="M206" i="1"/>
  <c r="K206" i="1"/>
  <c r="O206" i="1"/>
  <c r="O194" i="1"/>
  <c r="M194" i="1"/>
  <c r="K194" i="1"/>
  <c r="K197" i="1"/>
  <c r="O197" i="1"/>
  <c r="M197" i="1"/>
  <c r="K191" i="1"/>
  <c r="O191" i="1"/>
  <c r="M191" i="1"/>
  <c r="O224" i="1"/>
  <c r="M224" i="1"/>
  <c r="K224" i="1"/>
  <c r="AA230" i="1"/>
  <c r="W230" i="1"/>
  <c r="K62" i="1"/>
  <c r="M62" i="1"/>
  <c r="O62" i="1"/>
  <c r="M227" i="1"/>
  <c r="K227" i="1"/>
  <c r="O227" i="1"/>
  <c r="AG191" i="1"/>
  <c r="AG188" i="1"/>
  <c r="AG206" i="1"/>
  <c r="AG203" i="1"/>
  <c r="AG197" i="1"/>
  <c r="AG194" i="1"/>
  <c r="AG224" i="1"/>
  <c r="AG200" i="1"/>
  <c r="O230" i="1"/>
  <c r="M230" i="1"/>
  <c r="K230" i="1"/>
  <c r="AG62" i="1"/>
  <c r="T227" i="1"/>
  <c r="T230" i="1"/>
  <c r="AG179" i="1"/>
  <c r="AG227" i="1"/>
  <c r="AG230" i="1"/>
  <c r="Y227" i="1"/>
  <c r="Y230" i="1"/>
  <c r="U227" i="1"/>
  <c r="U230" i="1"/>
  <c r="AC227" i="1"/>
  <c r="AC230" i="1"/>
  <c r="AB227" i="1"/>
  <c r="AB230" i="1"/>
  <c r="X227" i="1"/>
  <c r="X230" i="1"/>
</calcChain>
</file>

<file path=xl/sharedStrings.xml><?xml version="1.0" encoding="utf-8"?>
<sst xmlns="http://schemas.openxmlformats.org/spreadsheetml/2006/main" count="609" uniqueCount="329">
  <si>
    <t>№ п/н</t>
  </si>
  <si>
    <t>Ф.И.О</t>
  </si>
  <si>
    <t>Занимаемая должность</t>
  </si>
  <si>
    <t xml:space="preserve">Стаж педагогической работы </t>
  </si>
  <si>
    <t>Какие предметы преподает</t>
  </si>
  <si>
    <t>количество часов в неделю</t>
  </si>
  <si>
    <t>5-9 кл</t>
  </si>
  <si>
    <t>10-11 кл</t>
  </si>
  <si>
    <t>за проверку тетрадей</t>
  </si>
  <si>
    <t>за заведование каб.</t>
  </si>
  <si>
    <t>%</t>
  </si>
  <si>
    <t>сумма</t>
  </si>
  <si>
    <t>доплата за выслугу лет</t>
  </si>
  <si>
    <t>доплата за категорию</t>
  </si>
  <si>
    <t>№</t>
  </si>
  <si>
    <t>показатели на начало учебного года</t>
  </si>
  <si>
    <t>1-4 классы</t>
  </si>
  <si>
    <t>5-9 классы</t>
  </si>
  <si>
    <t>10-11 классы</t>
  </si>
  <si>
    <t>итого</t>
  </si>
  <si>
    <t>число классов на 1-11</t>
  </si>
  <si>
    <t>число учащихся 1-11</t>
  </si>
  <si>
    <t>ФГОС</t>
  </si>
  <si>
    <t>ТАРИФИКАЦИОННЫЙ СПИСОК</t>
  </si>
  <si>
    <t>Местонахождение и адрес учреждения</t>
  </si>
  <si>
    <t>Наименование учреждения</t>
  </si>
  <si>
    <t>(полное наименование учреждения)</t>
  </si>
  <si>
    <t>(город район село)</t>
  </si>
  <si>
    <t>Заработная плата в месяц</t>
  </si>
  <si>
    <t>компенсационные выплаты</t>
  </si>
  <si>
    <t>минимальный  оклад</t>
  </si>
  <si>
    <t>базовый оклад</t>
  </si>
  <si>
    <t>Образование, сколько классов, курсов какого учебного заведения окончил и категория</t>
  </si>
  <si>
    <t>доплата за звание, награды</t>
  </si>
  <si>
    <t>прочие выплаты</t>
  </si>
  <si>
    <t>Наименование документов об образовании, их № и дата</t>
  </si>
  <si>
    <t>за классное руководство</t>
  </si>
  <si>
    <t xml:space="preserve">за кружковую работу и внеклассную работу </t>
  </si>
  <si>
    <t>инг-яз</t>
  </si>
  <si>
    <t>матем</t>
  </si>
  <si>
    <t>тип учреждения</t>
  </si>
  <si>
    <t>всего начислено</t>
  </si>
  <si>
    <t>Всего по листу</t>
  </si>
  <si>
    <t>Итого  :</t>
  </si>
  <si>
    <t>Базоркина Эльмира Умар-Хаджиевна</t>
  </si>
  <si>
    <t>Кациева Аза Алиевна</t>
  </si>
  <si>
    <t>Кациев Салман Камбулатович</t>
  </si>
  <si>
    <t>Экажева Хава Шарпудиновна</t>
  </si>
  <si>
    <t xml:space="preserve">Кациева Лиза Алиевна </t>
  </si>
  <si>
    <t>Муталиева Аза Магомедовна</t>
  </si>
  <si>
    <t>Точиева Пятимат Ахмедовна</t>
  </si>
  <si>
    <t>Бекова Залина Иссаевна</t>
  </si>
  <si>
    <t>рис-ие муз-ка</t>
  </si>
  <si>
    <t>обуч на дому</t>
  </si>
  <si>
    <t>обж</t>
  </si>
  <si>
    <t>русский язык</t>
  </si>
  <si>
    <t>история</t>
  </si>
  <si>
    <t>Сагова Мадина Башировна</t>
  </si>
  <si>
    <t>Тимурзиева Зульфия Магомедовна</t>
  </si>
  <si>
    <t>Чапанова Мадина Ахметовна</t>
  </si>
  <si>
    <t>Котиева Марет Эдалгиреевна</t>
  </si>
  <si>
    <t>Хадзиева Аминат Ахметовна</t>
  </si>
  <si>
    <t>Ганижева Алена Хасановна</t>
  </si>
  <si>
    <t>Амерханова Лейла Магомедовна</t>
  </si>
  <si>
    <t>Бекова Зарета Магомедовна</t>
  </si>
  <si>
    <t>Беков Хамзат Яхъяевич</t>
  </si>
  <si>
    <t>Кациев Идрис Салимханович</t>
  </si>
  <si>
    <t>Оздоева Эсет Суламбековна</t>
  </si>
  <si>
    <t>Угурчиева Милана Мухамет-Назировна</t>
  </si>
  <si>
    <t>Оздоев Умар Магометович</t>
  </si>
  <si>
    <t>Торшхоева Зина Исраиловна</t>
  </si>
  <si>
    <t>Кациева Зарема Рамазановна</t>
  </si>
  <si>
    <t>Дзейтова Хадишат Рамазановна</t>
  </si>
  <si>
    <t>Загиева Макка Махмудовна</t>
  </si>
  <si>
    <t>Котиева Фатима Макшариповна</t>
  </si>
  <si>
    <t>Бесаева Тамара Курешевна</t>
  </si>
  <si>
    <t>география</t>
  </si>
  <si>
    <t>анг-яз</t>
  </si>
  <si>
    <t>химия</t>
  </si>
  <si>
    <t>биология</t>
  </si>
  <si>
    <t>история рел</t>
  </si>
  <si>
    <t>физ-ра</t>
  </si>
  <si>
    <t>информатика</t>
  </si>
  <si>
    <t>Ханиева Хава Магометовна</t>
  </si>
  <si>
    <t>Даурбекова Румина Руслановна</t>
  </si>
  <si>
    <t>метематика</t>
  </si>
  <si>
    <t>Надбавка за ведения национального языка обуч на дому</t>
  </si>
  <si>
    <t>нач кл 1 б</t>
  </si>
  <si>
    <t>нач кл 1 а</t>
  </si>
  <si>
    <t>нач кл 3 б</t>
  </si>
  <si>
    <t>нач кл 2а</t>
  </si>
  <si>
    <t>нач кл 4 б</t>
  </si>
  <si>
    <t>Базоркин Иса Бембулатович</t>
  </si>
  <si>
    <t>Мальсагова Заретхан Якубовна</t>
  </si>
  <si>
    <t>Цурова Тамара Джабраиловна</t>
  </si>
  <si>
    <t>Оздоева Хадишат Ахмедовна</t>
  </si>
  <si>
    <t>нач кл 2 б</t>
  </si>
  <si>
    <t>м.п.</t>
  </si>
  <si>
    <t>Кукурхоева Роза Джамалдиновна</t>
  </si>
  <si>
    <t>нач кл (фгос)</t>
  </si>
  <si>
    <t>история инг</t>
  </si>
  <si>
    <t>начал кл 4 б (фгос)</t>
  </si>
  <si>
    <t>начал кл 4 а фгос</t>
  </si>
  <si>
    <t>Столбец1</t>
  </si>
  <si>
    <t>Столбец2</t>
  </si>
  <si>
    <t>Столбец3</t>
  </si>
  <si>
    <t>Столбец7</t>
  </si>
  <si>
    <t>Столбец8</t>
  </si>
  <si>
    <t>Столбец9</t>
  </si>
  <si>
    <t>Столбец10</t>
  </si>
  <si>
    <t>Столбец11</t>
  </si>
  <si>
    <t>Столбец15</t>
  </si>
  <si>
    <t>клас</t>
  </si>
  <si>
    <t>каб</t>
  </si>
  <si>
    <t>м/о</t>
  </si>
  <si>
    <t>1-4</t>
  </si>
  <si>
    <t>5-9</t>
  </si>
  <si>
    <t>10-11</t>
  </si>
  <si>
    <t>Э.И Бокова</t>
  </si>
  <si>
    <t>УТВЕРЖДАЮ:
МИНИСТР ОБРАЗОВАНИЯ И НАУКИ 
РЕСПУБЛИКИ ИНГУШЕТИЯ</t>
  </si>
  <si>
    <t xml:space="preserve">1-4 кл </t>
  </si>
  <si>
    <t>___      _____________  2021 г.</t>
  </si>
  <si>
    <t xml:space="preserve">Директор __________________________ </t>
  </si>
  <si>
    <t xml:space="preserve">Главный бухгалтер __________________ </t>
  </si>
  <si>
    <t xml:space="preserve">число кл комплектов на 1-11 </t>
  </si>
  <si>
    <t>общее число недельных часов:</t>
  </si>
  <si>
    <t xml:space="preserve">
в том числе: 1)число недельных часов по учебному плану</t>
  </si>
  <si>
    <t>2) дополнительные часы, из них:</t>
  </si>
  <si>
    <t>а) ФГОС</t>
  </si>
  <si>
    <t>- русскому языку</t>
  </si>
  <si>
    <t>- технологии</t>
  </si>
  <si>
    <t>- физкультуре</t>
  </si>
  <si>
    <t>- информатике</t>
  </si>
  <si>
    <t>прочие выплаты М/О обучение на дому</t>
  </si>
  <si>
    <t>Итого:</t>
  </si>
  <si>
    <t xml:space="preserve">              УЧИТЕЛЕЙ И ДРУГИХ РАБОТНИКОВ НА 1-е СЕНТЯБРЯ 2021 г.</t>
  </si>
  <si>
    <t>Мусаева Салмату Хусановна</t>
  </si>
  <si>
    <t>Директор</t>
  </si>
  <si>
    <t>Высшее
ЧИГУ
Директор. высшая к.-15г.</t>
  </si>
  <si>
    <t xml:space="preserve">Диплом
№198092
1986г.
</t>
  </si>
  <si>
    <t>чеч.яз</t>
  </si>
  <si>
    <t>чеч.лит.</t>
  </si>
  <si>
    <t>Коттоева Зара Ахметовна</t>
  </si>
  <si>
    <t>Заместитель директора по учебной работе учитель</t>
  </si>
  <si>
    <t>Высшее</t>
  </si>
  <si>
    <t>Диплом № 719239 1985г.</t>
  </si>
  <si>
    <t>ЧИГУ</t>
  </si>
  <si>
    <t>внеуроч.</t>
  </si>
  <si>
    <t>Дадаева Зарган Раухановна</t>
  </si>
  <si>
    <t>Заместитель директора по учебной работе в начальных классах</t>
  </si>
  <si>
    <t>высшее, ЧИГУ</t>
  </si>
  <si>
    <t>Диплом №301217 1990г.</t>
  </si>
  <si>
    <t>обуч. на дому</t>
  </si>
  <si>
    <t>Картоева Золотхан Белановна</t>
  </si>
  <si>
    <t>Заместитель директора по воспитательной работе       учитель</t>
  </si>
  <si>
    <t>Диплом №118632 1989г.</t>
  </si>
  <si>
    <t>обществоз.</t>
  </si>
  <si>
    <t>Мержоева Зина Арсамаковна</t>
  </si>
  <si>
    <t>педагог-психолог</t>
  </si>
  <si>
    <t>Высшее ЯГПИ псих.</t>
  </si>
  <si>
    <t>Диплом
№4413176
1984г.</t>
  </si>
  <si>
    <t>рус.яз</t>
  </si>
  <si>
    <t>рус.лит.</t>
  </si>
  <si>
    <t>педагог-организатор</t>
  </si>
  <si>
    <t>неокон. Высшее, ЧГПУ</t>
  </si>
  <si>
    <t>справка</t>
  </si>
  <si>
    <t>Алероева Рашан Сайд-Целимовна</t>
  </si>
  <si>
    <t>сред.спец. ГБОУ "Назран. Аграр. Техникум</t>
  </si>
  <si>
    <t>диплом №90СПА0335343</t>
  </si>
  <si>
    <t>Алероев Амир Умарович</t>
  </si>
  <si>
    <t>педагог дополнительного образования</t>
  </si>
  <si>
    <t>нач. проф. ГОУ ПУ 2008г.</t>
  </si>
  <si>
    <t>диплом № 90НН0086067</t>
  </si>
  <si>
    <t>Коттоев Леча Мусаевич</t>
  </si>
  <si>
    <t xml:space="preserve">Учитель </t>
  </si>
  <si>
    <t>Среднее специальное
Хос-ровн.полит.техникум</t>
  </si>
  <si>
    <t>Диплом
№727032
1985г.</t>
  </si>
  <si>
    <t>ОБЖ, ОВС</t>
  </si>
  <si>
    <t>труд</t>
  </si>
  <si>
    <t>Абаева Зарган Юнусовна</t>
  </si>
  <si>
    <t>Среднее специальное
Грозн. пед. училище  
I катег. 2015г.</t>
  </si>
  <si>
    <t>Диплом №4413176 1984г.</t>
  </si>
  <si>
    <t>нач.</t>
  </si>
  <si>
    <t>род.яз</t>
  </si>
  <si>
    <t>Белхароева Марем Магомедовна</t>
  </si>
  <si>
    <t>Высшее
ИГУ</t>
  </si>
  <si>
    <t>Диплом
ВСГ 251716
2007г.</t>
  </si>
  <si>
    <t>инг.яз</t>
  </si>
  <si>
    <t>инг.лит.</t>
  </si>
  <si>
    <t>Газмагомедова Мария Каральбиевна</t>
  </si>
  <si>
    <t>Среднее специальное
Гудерм. пед. училище  
I к.-11г.</t>
  </si>
  <si>
    <t>Диплом
№085820
1973г.</t>
  </si>
  <si>
    <t>обуч.на дому</t>
  </si>
  <si>
    <t>Газмагомедов Жемалдин Михатович</t>
  </si>
  <si>
    <t>Среднее специальное
Грозн. пед. училище  
Высшая 2013г.</t>
  </si>
  <si>
    <t>Батыжева Малика Павловна</t>
  </si>
  <si>
    <t xml:space="preserve">Среднее специальное
Грозн. пед. училище  
</t>
  </si>
  <si>
    <t>Диплом 
№726
2013г.</t>
  </si>
  <si>
    <t>Додова Лидия Мухтаровна</t>
  </si>
  <si>
    <t xml:space="preserve">Среднее специальное
Грозн. пед. училище  </t>
  </si>
  <si>
    <t xml:space="preserve">Диплом
№207664
1973г.
</t>
  </si>
  <si>
    <t>Лолохоева Марем Магомедовна</t>
  </si>
  <si>
    <t>Высшее 
ЧГУ
I катег.2015г.</t>
  </si>
  <si>
    <t>Диплом
ГОВС№6760805
1998г.</t>
  </si>
  <si>
    <t>геог.</t>
  </si>
  <si>
    <t>Цечоева Сацита Супьяновна</t>
  </si>
  <si>
    <t>Высшее ЧИГУ высшая катег, 2018г.</t>
  </si>
  <si>
    <t>Диплом
№410238
1984г.</t>
  </si>
  <si>
    <t>Ясиева Мадина Салмановна</t>
  </si>
  <si>
    <t xml:space="preserve">Высшее ЧИГУ 
</t>
  </si>
  <si>
    <t>Диплом
№0573688
2002г.</t>
  </si>
  <si>
    <t xml:space="preserve">матем. </t>
  </si>
  <si>
    <t>Картоева Тамара Хароновна</t>
  </si>
  <si>
    <t>Высшее
ЧГУ</t>
  </si>
  <si>
    <t>Диплом
№0659640
2005г.</t>
  </si>
  <si>
    <t>Картоева Тамара Лемовна</t>
  </si>
  <si>
    <t>Высшее, ЧГПУ</t>
  </si>
  <si>
    <t>Диплом №110079 2019г.</t>
  </si>
  <si>
    <t>Гуноев Амирлан Асланбекович</t>
  </si>
  <si>
    <t>Высшее ЧГПИ 2008г.</t>
  </si>
  <si>
    <t>диплом № 3259 2008г.</t>
  </si>
  <si>
    <t>Эрсиноева Зарета Бекхановна</t>
  </si>
  <si>
    <t>Высшее ЧИГУ 
 Высшая катег. 2018г.</t>
  </si>
  <si>
    <t>Диплом
В14414129
1986г.</t>
  </si>
  <si>
    <t>Цечоева Зарема Ахметовна</t>
  </si>
  <si>
    <t>Диплом
№292132
1989г.</t>
  </si>
  <si>
    <t>ИЗО</t>
  </si>
  <si>
    <t>Центроева Малика Мухтаровна</t>
  </si>
  <si>
    <t>высшее, ЧГПУ</t>
  </si>
  <si>
    <t>Диплом №109061 2018г.</t>
  </si>
  <si>
    <t>Солтукиева Зарема Магомедовна</t>
  </si>
  <si>
    <t>Диплом
№069074
1994г.</t>
  </si>
  <si>
    <t>ист</t>
  </si>
  <si>
    <t>Богатырева Мадина Бек-Хановна</t>
  </si>
  <si>
    <t>Высшее 
Эконом.институт
Г. Кисловодск</t>
  </si>
  <si>
    <t>Диплом
ОЕС № 11038
2013г.</t>
  </si>
  <si>
    <t>Тумгоева Мадина Идрисовна</t>
  </si>
  <si>
    <t>Высшее ИГУ</t>
  </si>
  <si>
    <t>Диплом
№0620609
2002г.</t>
  </si>
  <si>
    <t>Цечоева Заира Зияудиновна</t>
  </si>
  <si>
    <t>Высшее ЧГПИ 2004г</t>
  </si>
  <si>
    <t>Диплом №0616534</t>
  </si>
  <si>
    <t>Газмагомедова Светлана Жемалдиновна</t>
  </si>
  <si>
    <t xml:space="preserve">Высшее ИГУ высшая, 2018 </t>
  </si>
  <si>
    <t>Диплом № 29094 2016г.</t>
  </si>
  <si>
    <t xml:space="preserve">общ. </t>
  </si>
  <si>
    <t>Яндиева Зарина Эльмурзаевна</t>
  </si>
  <si>
    <t>Высшее
ЧИГПИ</t>
  </si>
  <si>
    <t>Диплом
№622612
1988г.</t>
  </si>
  <si>
    <t>рус.яз.</t>
  </si>
  <si>
    <t>Даурбекова Мадина Руслановна</t>
  </si>
  <si>
    <t>Диплом
ВСГО№8628
2006г.</t>
  </si>
  <si>
    <t>Даурбекова Асет Сулумбековна</t>
  </si>
  <si>
    <t xml:space="preserve">Диплом
№082441
1996г.
</t>
  </si>
  <si>
    <t>англ.яз</t>
  </si>
  <si>
    <t>Дадаев Ахмед Вахидович</t>
  </si>
  <si>
    <t>физика</t>
  </si>
  <si>
    <t xml:space="preserve">астрономия </t>
  </si>
  <si>
    <t>Картоева Аза Идрисовна</t>
  </si>
  <si>
    <t>Высшее, Ростовский гос.универ.</t>
  </si>
  <si>
    <t>Дмплом № 648/40 2016г.</t>
  </si>
  <si>
    <t>Эсмурзиева Зубейдат Хаджимурадовна</t>
  </si>
  <si>
    <t xml:space="preserve">Диплом
№4414129
1986г
</t>
  </si>
  <si>
    <t>Атаева Земфира Хамбуровна</t>
  </si>
  <si>
    <t>Высшее
Г.Пятигорск</t>
  </si>
  <si>
    <t>Диплом
ПП-3 №73248
2000г.</t>
  </si>
  <si>
    <t>Дзагиев Руслан Мухарбекович</t>
  </si>
  <si>
    <t>Высшее
Исламский институт
I кат. 2015г.</t>
  </si>
  <si>
    <t>Диплом 
№112
2002г.</t>
  </si>
  <si>
    <t>ист.рел.</t>
  </si>
  <si>
    <t>Коттоева Асет Вахаевна</t>
  </si>
  <si>
    <t>родн.яз.</t>
  </si>
  <si>
    <t>Энгиноева Раминат Сулаймановна</t>
  </si>
  <si>
    <t>Диплом
4186772
2009г.</t>
  </si>
  <si>
    <t>родн.яз</t>
  </si>
  <si>
    <t>Обуч.на дом.</t>
  </si>
  <si>
    <t>Картоева Малика Ахмаровна</t>
  </si>
  <si>
    <t>высшее КБГУ</t>
  </si>
  <si>
    <t>Диплом №1712 2005г.</t>
  </si>
  <si>
    <t>труд.</t>
  </si>
  <si>
    <t>Оздаева Марха Абубакаровна</t>
  </si>
  <si>
    <t>Диплом
№664875
2007г.</t>
  </si>
  <si>
    <t>Магомадова Патима Султановна</t>
  </si>
  <si>
    <t xml:space="preserve">сред. Специал. Полит.техник г.назрань </t>
  </si>
  <si>
    <t xml:space="preserve">Диплом №223 2016г. </t>
  </si>
  <si>
    <t>Ясиева Малика Салмановна</t>
  </si>
  <si>
    <t>Высшее ЧИГУ</t>
  </si>
  <si>
    <t>Диплом
№637627
2002г.</t>
  </si>
  <si>
    <t>Белтоева Заира Юнусовна</t>
  </si>
  <si>
    <t>Среднее специальное
КБГУ колледж
г.Нальчик</t>
  </si>
  <si>
    <t>Диплом
№0781091
2009г.</t>
  </si>
  <si>
    <t>Мамиргова Диана Умаровна</t>
  </si>
  <si>
    <t>англ.яз.</t>
  </si>
  <si>
    <t>Сампиева Хава Алихановна</t>
  </si>
  <si>
    <t>Высшее
ИГУ
г.Магас</t>
  </si>
  <si>
    <t>Диплом
КА №68255
2013г.</t>
  </si>
  <si>
    <t>Ильясова Сюзанна Мухарбековна</t>
  </si>
  <si>
    <t>Среднее специальное
Назран.полит.колледж</t>
  </si>
  <si>
    <t>Диплом
№220
2010г.</t>
  </si>
  <si>
    <t>Агиева Фаризат Саварбековна</t>
  </si>
  <si>
    <t>Высшее
линг.универс. Г.Пятигорск</t>
  </si>
  <si>
    <t>Диплом 
№52966
2012г.</t>
  </si>
  <si>
    <t>Галаева Мадина Яхъяевна</t>
  </si>
  <si>
    <t xml:space="preserve">Диплом
№220
2010г.
</t>
  </si>
  <si>
    <t>- иностранному языку</t>
  </si>
  <si>
    <t>б) связи с освобождением  учителей от уроков инг.яз.</t>
  </si>
  <si>
    <t>в) в связи с делением кл на группы при проведения занятий по:</t>
  </si>
  <si>
    <t>г) обучение на дому</t>
  </si>
  <si>
    <t>вакансии</t>
  </si>
  <si>
    <t>обучение на дому</t>
  </si>
  <si>
    <t xml:space="preserve">русский </t>
  </si>
  <si>
    <t>английский</t>
  </si>
  <si>
    <t>Адамова Таус Масудовна</t>
  </si>
  <si>
    <t>Заведующий библиотекой</t>
  </si>
  <si>
    <t>диплом №109804, 2018г.</t>
  </si>
  <si>
    <t>РИ, Малгобекский район, с.п.Пседах, ул.Школьная 19а</t>
  </si>
  <si>
    <t>ГБОУ "СОШ №25 с.п.Пседах"</t>
  </si>
  <si>
    <t xml:space="preserve"> </t>
  </si>
  <si>
    <t>43</t>
  </si>
  <si>
    <t>РУССК.ЯЗ.</t>
  </si>
  <si>
    <t>родн.лит</t>
  </si>
  <si>
    <t>Алероева Милана Исаевна</t>
  </si>
  <si>
    <t>внеур.</t>
  </si>
  <si>
    <t>обуч.на дом</t>
  </si>
  <si>
    <t>русск.лит.</t>
  </si>
  <si>
    <t xml:space="preserve">Угурчиева Милана Мухамет- Назировнв </t>
  </si>
  <si>
    <t>Тимеркиева Седа Мухаддиновна</t>
  </si>
  <si>
    <t>9ч</t>
  </si>
  <si>
    <t xml:space="preserve"> 9ч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</si>
</sst>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u/>
      <sz val="10"/>
      <name val="Arial Cyr"/>
      <charset val="204"/>
    </font>
    <font>
      <i/>
      <u/>
      <sz val="12"/>
      <name val="Arial Cyr"/>
      <charset val="204"/>
    </font>
    <font>
      <i/>
      <sz val="10"/>
      <name val="Arial Cyr"/>
      <charset val="204"/>
    </font>
    <font>
      <b/>
      <sz val="20"/>
      <name val="Arial Cyr"/>
      <charset val="204"/>
    </font>
    <font>
      <sz val="12"/>
      <name val="Arial Cyr"/>
      <charset val="204"/>
    </font>
    <font>
      <i/>
      <sz val="14"/>
      <name val="Arial Cyr"/>
      <charset val="204"/>
    </font>
    <font>
      <sz val="16"/>
      <name val="Arial Cyr"/>
      <charset val="204"/>
    </font>
    <font>
      <sz val="7"/>
      <name val="Arial Cyr"/>
      <charset val="204"/>
    </font>
    <font>
      <sz val="12"/>
      <color theme="1"/>
      <name val="Arial Cyr"/>
      <charset val="204"/>
    </font>
    <font>
      <sz val="22"/>
      <name val="Arial Cyr"/>
      <charset val="204"/>
    </font>
    <font>
      <sz val="10"/>
      <color theme="1"/>
      <name val="Arial Cyr"/>
      <charset val="204"/>
    </font>
    <font>
      <b/>
      <sz val="14"/>
      <name val="Arial Cyr"/>
      <charset val="204"/>
    </font>
    <font>
      <b/>
      <sz val="10"/>
      <color theme="0"/>
      <name val="Arial Cyr"/>
      <charset val="204"/>
    </font>
    <font>
      <b/>
      <sz val="12"/>
      <color theme="0"/>
      <name val="Arial Cyr"/>
      <charset val="204"/>
    </font>
    <font>
      <b/>
      <sz val="12"/>
      <color theme="1"/>
      <name val="Arial Cyr"/>
      <charset val="204"/>
    </font>
    <font>
      <b/>
      <sz val="10"/>
      <color theme="1"/>
      <name val="Arial Cyr"/>
      <charset val="204"/>
    </font>
    <font>
      <b/>
      <sz val="16"/>
      <color theme="1"/>
      <name val="Arial Cyr"/>
      <charset val="204"/>
    </font>
    <font>
      <b/>
      <sz val="12"/>
      <color theme="1"/>
      <name val="Arial Cyr"/>
    </font>
    <font>
      <sz val="9"/>
      <name val="Arial Cyr"/>
      <charset val="204"/>
    </font>
    <font>
      <sz val="12"/>
      <color rgb="FFFF0000"/>
      <name val="Arial Cyr"/>
      <charset val="204"/>
    </font>
    <font>
      <b/>
      <sz val="18"/>
      <name val="Arial Cyr"/>
      <charset val="204"/>
    </font>
    <font>
      <sz val="14"/>
      <name val="Arial Cyr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double">
        <color theme="4"/>
      </top>
      <bottom/>
      <diagonal/>
    </border>
    <border>
      <left style="thin">
        <color indexed="64"/>
      </left>
      <right/>
      <top style="double">
        <color theme="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0" xfId="0" applyBorder="1"/>
    <xf numFmtId="0" fontId="0" fillId="3" borderId="0" xfId="0" applyFill="1"/>
    <xf numFmtId="0" fontId="0" fillId="0" borderId="1" xfId="0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1" fillId="0" borderId="0" xfId="0" applyFont="1" applyAlignment="1">
      <alignment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1" fillId="0" borderId="0" xfId="0" applyFont="1" applyAlignment="1" applyProtection="1">
      <alignment vertical="top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9" fillId="0" borderId="13" xfId="0" applyFont="1" applyBorder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0" fillId="3" borderId="0" xfId="0" applyFill="1" applyProtection="1">
      <protection locked="0"/>
    </xf>
    <xf numFmtId="0" fontId="10" fillId="0" borderId="0" xfId="0" applyFont="1" applyProtection="1">
      <protection locked="0"/>
    </xf>
    <xf numFmtId="0" fontId="0" fillId="0" borderId="0" xfId="0" applyBorder="1"/>
    <xf numFmtId="0" fontId="9" fillId="0" borderId="0" xfId="0" applyFont="1" applyBorder="1" applyAlignment="1" applyProtection="1">
      <protection locked="0"/>
    </xf>
    <xf numFmtId="49" fontId="16" fillId="4" borderId="7" xfId="0" applyNumberFormat="1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/>
    </xf>
    <xf numFmtId="1" fontId="12" fillId="2" borderId="7" xfId="0" applyNumberFormat="1" applyFont="1" applyFill="1" applyBorder="1" applyAlignment="1">
      <alignment vertical="center"/>
    </xf>
    <xf numFmtId="1" fontId="12" fillId="2" borderId="7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vertical="center"/>
    </xf>
    <xf numFmtId="1" fontId="12" fillId="2" borderId="7" xfId="0" applyNumberFormat="1" applyFont="1" applyFill="1" applyBorder="1" applyAlignment="1">
      <alignment horizontal="center" vertical="center"/>
    </xf>
    <xf numFmtId="0" fontId="19" fillId="2" borderId="18" xfId="0" applyFont="1" applyFill="1" applyBorder="1"/>
    <xf numFmtId="0" fontId="20" fillId="2" borderId="18" xfId="0" applyFont="1" applyFill="1" applyBorder="1"/>
    <xf numFmtId="1" fontId="19" fillId="2" borderId="18" xfId="0" applyNumberFormat="1" applyFont="1" applyFill="1" applyBorder="1"/>
    <xf numFmtId="1" fontId="21" fillId="2" borderId="19" xfId="0" applyNumberFormat="1" applyFont="1" applyFill="1" applyBorder="1" applyAlignment="1">
      <alignment vertical="center"/>
    </xf>
    <xf numFmtId="1" fontId="21" fillId="2" borderId="7" xfId="0" applyNumberFormat="1" applyFont="1" applyFill="1" applyBorder="1" applyAlignment="1">
      <alignment vertical="center"/>
    </xf>
    <xf numFmtId="1" fontId="21" fillId="2" borderId="7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/>
    <xf numFmtId="1" fontId="17" fillId="5" borderId="7" xfId="0" applyNumberFormat="1" applyFont="1" applyFill="1" applyBorder="1" applyAlignment="1">
      <alignment horizontal="center" vertical="center" wrapText="1"/>
    </xf>
    <xf numFmtId="1" fontId="17" fillId="5" borderId="16" xfId="0" applyNumberFormat="1" applyFont="1" applyFill="1" applyBorder="1" applyAlignment="1">
      <alignment vertical="center"/>
    </xf>
    <xf numFmtId="0" fontId="16" fillId="5" borderId="16" xfId="0" applyFont="1" applyFill="1" applyBorder="1" applyAlignment="1">
      <alignment vertical="center"/>
    </xf>
    <xf numFmtId="1" fontId="17" fillId="6" borderId="16" xfId="0" applyNumberFormat="1" applyFont="1" applyFill="1" applyBorder="1" applyAlignment="1">
      <alignment vertical="center"/>
    </xf>
    <xf numFmtId="1" fontId="17" fillId="5" borderId="7" xfId="0" applyNumberFormat="1" applyFont="1" applyFill="1" applyBorder="1" applyAlignment="1">
      <alignment vertical="center"/>
    </xf>
    <xf numFmtId="1" fontId="17" fillId="6" borderId="7" xfId="0" applyNumberFormat="1" applyFont="1" applyFill="1" applyBorder="1" applyAlignment="1">
      <alignment vertical="center"/>
    </xf>
    <xf numFmtId="1" fontId="18" fillId="6" borderId="16" xfId="0" applyNumberFormat="1" applyFont="1" applyFill="1" applyBorder="1" applyAlignment="1">
      <alignment horizontal="center" vertical="center"/>
    </xf>
    <xf numFmtId="49" fontId="17" fillId="5" borderId="16" xfId="0" applyNumberFormat="1" applyFont="1" applyFill="1" applyBorder="1" applyAlignment="1">
      <alignment vertical="center"/>
    </xf>
    <xf numFmtId="0" fontId="3" fillId="0" borderId="13" xfId="0" applyFont="1" applyBorder="1" applyAlignment="1" applyProtection="1">
      <protection locked="0"/>
    </xf>
    <xf numFmtId="0" fontId="24" fillId="0" borderId="0" xfId="0" applyFont="1" applyBorder="1" applyAlignme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/>
    <xf numFmtId="0" fontId="0" fillId="0" borderId="5" xfId="0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  <protection locked="0"/>
    </xf>
    <xf numFmtId="49" fontId="1" fillId="0" borderId="4" xfId="0" applyNumberFormat="1" applyFont="1" applyBorder="1" applyAlignment="1" applyProtection="1">
      <alignment horizontal="left" wrapText="1"/>
      <protection locked="0"/>
    </xf>
    <xf numFmtId="49" fontId="1" fillId="0" borderId="5" xfId="0" applyNumberFormat="1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7" fillId="0" borderId="1" xfId="0" applyFont="1" applyFill="1" applyBorder="1" applyAlignment="1" applyProtection="1">
      <alignment vertical="center"/>
      <protection locked="0"/>
    </xf>
    <xf numFmtId="1" fontId="27" fillId="0" borderId="1" xfId="0" applyNumberFormat="1" applyFont="1" applyFill="1" applyBorder="1" applyAlignment="1" applyProtection="1">
      <alignment vertical="center"/>
    </xf>
    <xf numFmtId="1" fontId="27" fillId="0" borderId="1" xfId="0" applyNumberFormat="1" applyFont="1" applyFill="1" applyBorder="1" applyAlignment="1" applyProtection="1">
      <alignment vertical="center"/>
      <protection locked="0"/>
    </xf>
    <xf numFmtId="0" fontId="27" fillId="0" borderId="6" xfId="0" applyFont="1" applyFill="1" applyBorder="1" applyAlignment="1" applyProtection="1">
      <alignment horizontal="center" vertical="center" wrapText="1"/>
      <protection locked="0"/>
    </xf>
    <xf numFmtId="0" fontId="27" fillId="0" borderId="11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 applyProtection="1">
      <alignment vertical="center"/>
      <protection locked="0"/>
    </xf>
    <xf numFmtId="1" fontId="27" fillId="0" borderId="9" xfId="0" applyNumberFormat="1" applyFont="1" applyFill="1" applyBorder="1" applyAlignment="1" applyProtection="1">
      <alignment vertical="center"/>
    </xf>
    <xf numFmtId="1" fontId="27" fillId="0" borderId="2" xfId="0" applyNumberFormat="1" applyFont="1" applyFill="1" applyBorder="1" applyAlignment="1" applyProtection="1">
      <alignment vertical="center"/>
      <protection locked="0"/>
    </xf>
    <xf numFmtId="1" fontId="27" fillId="0" borderId="2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0" fillId="0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NumberForma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8" fillId="0" borderId="9" xfId="0" applyNumberFormat="1" applyFont="1" applyFill="1" applyBorder="1" applyAlignment="1" applyProtection="1">
      <alignment vertical="center"/>
    </xf>
    <xf numFmtId="1" fontId="8" fillId="0" borderId="2" xfId="0" applyNumberFormat="1" applyFont="1" applyFill="1" applyBorder="1" applyAlignment="1" applyProtection="1">
      <alignment vertical="center"/>
      <protection locked="0"/>
    </xf>
    <xf numFmtId="1" fontId="8" fillId="0" borderId="2" xfId="0" applyNumberFormat="1" applyFont="1" applyFill="1" applyBorder="1" applyAlignment="1" applyProtection="1">
      <alignment vertical="center"/>
    </xf>
    <xf numFmtId="1" fontId="8" fillId="0" borderId="1" xfId="0" applyNumberFormat="1" applyFont="1" applyFill="1" applyBorder="1" applyAlignment="1" applyProtection="1">
      <alignment vertical="center"/>
      <protection locked="0"/>
    </xf>
    <xf numFmtId="1" fontId="8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1" fontId="12" fillId="0" borderId="2" xfId="0" applyNumberFormat="1" applyFont="1" applyFill="1" applyBorder="1" applyAlignment="1" applyProtection="1">
      <alignment vertical="center"/>
      <protection locked="0"/>
    </xf>
    <xf numFmtId="1" fontId="12" fillId="0" borderId="1" xfId="0" applyNumberFormat="1" applyFont="1" applyFill="1" applyBorder="1" applyAlignment="1" applyProtection="1">
      <alignment vertical="center"/>
      <protection locked="0"/>
    </xf>
    <xf numFmtId="1" fontId="23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Protection="1">
      <protection locked="0"/>
    </xf>
    <xf numFmtId="1" fontId="15" fillId="0" borderId="1" xfId="0" applyNumberFormat="1" applyFont="1" applyFill="1" applyBorder="1" applyProtection="1">
      <protection locked="0"/>
    </xf>
    <xf numFmtId="1" fontId="23" fillId="0" borderId="2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1" fontId="3" fillId="0" borderId="9" xfId="0" applyNumberFormat="1" applyFont="1" applyFill="1" applyBorder="1" applyAlignment="1" applyProtection="1">
      <alignment vertical="center"/>
    </xf>
    <xf numFmtId="1" fontId="3" fillId="0" borderId="2" xfId="0" applyNumberFormat="1" applyFont="1" applyFill="1" applyBorder="1" applyAlignment="1" applyProtection="1">
      <alignment vertical="center"/>
    </xf>
    <xf numFmtId="1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vertical="center"/>
    </xf>
    <xf numFmtId="0" fontId="27" fillId="0" borderId="0" xfId="0" applyFont="1" applyProtection="1">
      <protection locked="0"/>
    </xf>
    <xf numFmtId="0" fontId="27" fillId="0" borderId="0" xfId="0" applyFont="1"/>
    <xf numFmtId="0" fontId="27" fillId="3" borderId="0" xfId="0" applyFont="1" applyFill="1" applyProtection="1">
      <protection locked="0"/>
    </xf>
    <xf numFmtId="0" fontId="27" fillId="3" borderId="0" xfId="0" applyFont="1" applyFill="1"/>
    <xf numFmtId="0" fontId="27" fillId="0" borderId="0" xfId="0" applyFont="1" applyBorder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" fontId="28" fillId="0" borderId="2" xfId="0" applyNumberFormat="1" applyFont="1" applyFill="1" applyBorder="1" applyAlignment="1" applyProtection="1">
      <alignment vertical="center"/>
      <protection locked="0"/>
    </xf>
    <xf numFmtId="1" fontId="28" fillId="0" borderId="1" xfId="0" applyNumberFormat="1" applyFont="1" applyFill="1" applyBorder="1" applyAlignment="1" applyProtection="1">
      <alignment vertical="center"/>
      <protection locked="0"/>
    </xf>
    <xf numFmtId="1" fontId="29" fillId="0" borderId="1" xfId="0" applyNumberFormat="1" applyFont="1" applyFill="1" applyBorder="1" applyAlignment="1" applyProtection="1">
      <alignment vertical="center"/>
      <protection locked="0"/>
    </xf>
    <xf numFmtId="1" fontId="27" fillId="0" borderId="1" xfId="0" applyNumberFormat="1" applyFont="1" applyFill="1" applyBorder="1" applyAlignment="1" applyProtection="1">
      <alignment vertical="center"/>
    </xf>
    <xf numFmtId="1" fontId="27" fillId="0" borderId="1" xfId="0" applyNumberFormat="1" applyFont="1" applyFill="1" applyBorder="1" applyAlignment="1" applyProtection="1">
      <alignment vertical="center"/>
    </xf>
    <xf numFmtId="1" fontId="27" fillId="0" borderId="1" xfId="0" applyNumberFormat="1" applyFont="1" applyFill="1" applyBorder="1" applyAlignment="1" applyProtection="1">
      <alignment vertical="center"/>
    </xf>
    <xf numFmtId="0" fontId="27" fillId="0" borderId="0" xfId="0" applyFont="1" applyBorder="1"/>
    <xf numFmtId="1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vertical="center"/>
    </xf>
    <xf numFmtId="1" fontId="28" fillId="0" borderId="1" xfId="0" applyNumberFormat="1" applyFont="1" applyFill="1" applyBorder="1" applyAlignment="1" applyProtection="1">
      <alignment horizontal="center" vertical="center" wrapText="1"/>
    </xf>
    <xf numFmtId="1" fontId="28" fillId="0" borderId="1" xfId="0" applyNumberFormat="1" applyFont="1" applyFill="1" applyBorder="1" applyAlignment="1" applyProtection="1">
      <alignment vertical="center" wrapText="1"/>
    </xf>
    <xf numFmtId="0" fontId="27" fillId="0" borderId="11" xfId="0" applyFont="1" applyFill="1" applyBorder="1" applyAlignment="1" applyProtection="1">
      <alignment horizontal="center" vertical="center" wrapText="1"/>
      <protection locked="0"/>
    </xf>
    <xf numFmtId="0" fontId="27" fillId="0" borderId="11" xfId="0" applyFont="1" applyFill="1" applyBorder="1" applyAlignment="1" applyProtection="1">
      <alignment vertical="center"/>
      <protection locked="0"/>
    </xf>
    <xf numFmtId="0" fontId="27" fillId="0" borderId="2" xfId="0" applyFont="1" applyFill="1" applyBorder="1" applyAlignment="1" applyProtection="1">
      <alignment vertical="center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1" fontId="27" fillId="0" borderId="6" xfId="0" applyNumberFormat="1" applyFont="1" applyFill="1" applyBorder="1" applyAlignment="1" applyProtection="1">
      <alignment horizontal="center" vertical="center"/>
    </xf>
    <xf numFmtId="1" fontId="27" fillId="0" borderId="11" xfId="0" applyNumberFormat="1" applyFont="1" applyFill="1" applyBorder="1" applyAlignment="1" applyProtection="1">
      <alignment horizontal="center" vertical="center"/>
    </xf>
    <xf numFmtId="1" fontId="27" fillId="0" borderId="2" xfId="0" applyNumberFormat="1" applyFont="1" applyFill="1" applyBorder="1" applyAlignment="1" applyProtection="1">
      <alignment horizontal="center" vertical="center"/>
    </xf>
    <xf numFmtId="1" fontId="27" fillId="0" borderId="1" xfId="0" applyNumberFormat="1" applyFont="1" applyFill="1" applyBorder="1" applyAlignment="1" applyProtection="1">
      <alignment horizontal="center" vertical="center"/>
    </xf>
    <xf numFmtId="1" fontId="27" fillId="0" borderId="1" xfId="0" applyNumberFormat="1" applyFont="1" applyFill="1" applyBorder="1" applyAlignment="1" applyProtection="1">
      <alignment vertical="center"/>
    </xf>
    <xf numFmtId="1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1" xfId="0" applyNumberFormat="1" applyFont="1" applyFill="1" applyBorder="1" applyAlignment="1" applyProtection="1">
      <alignment horizontal="center" vertical="center"/>
      <protection locked="0"/>
    </xf>
    <xf numFmtId="1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/>
    <xf numFmtId="0" fontId="27" fillId="0" borderId="6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Fill="1" applyBorder="1" applyAlignment="1" applyProtection="1">
      <alignment horizontal="center" vertical="center"/>
    </xf>
    <xf numFmtId="1" fontId="12" fillId="0" borderId="1" xfId="0" applyNumberFormat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Fill="1" applyBorder="1" applyAlignment="1" applyProtection="1">
      <alignment horizontal="center" vertical="center"/>
    </xf>
    <xf numFmtId="1" fontId="8" fillId="0" borderId="11" xfId="0" applyNumberFormat="1" applyFont="1" applyFill="1" applyBorder="1" applyAlignment="1" applyProtection="1">
      <alignment horizontal="center" vertical="center"/>
    </xf>
    <xf numFmtId="1" fontId="8" fillId="0" borderId="2" xfId="0" applyNumberFormat="1" applyFont="1" applyFill="1" applyBorder="1" applyAlignment="1" applyProtection="1">
      <alignment horizontal="center" vertical="center"/>
    </xf>
    <xf numFmtId="1" fontId="8" fillId="0" borderId="11" xfId="0" applyNumberFormat="1" applyFont="1" applyFill="1" applyBorder="1" applyAlignment="1" applyProtection="1">
      <alignment vertical="center"/>
    </xf>
    <xf numFmtId="1" fontId="8" fillId="0" borderId="2" xfId="0" applyNumberFormat="1" applyFont="1" applyFill="1" applyBorder="1" applyAlignment="1" applyProtection="1">
      <alignment vertical="center"/>
    </xf>
    <xf numFmtId="1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Fill="1" applyBorder="1" applyAlignment="1" applyProtection="1">
      <alignment horizontal="center" vertical="center"/>
      <protection locked="0"/>
    </xf>
    <xf numFmtId="1" fontId="8" fillId="0" borderId="11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11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6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" fontId="28" fillId="0" borderId="2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vertical="center"/>
    </xf>
    <xf numFmtId="1" fontId="27" fillId="0" borderId="6" xfId="0" applyNumberFormat="1" applyFont="1" applyFill="1" applyBorder="1" applyAlignment="1" applyProtection="1">
      <alignment horizontal="center" vertical="center" wrapText="1"/>
    </xf>
    <xf numFmtId="1" fontId="27" fillId="0" borderId="11" xfId="0" applyNumberFormat="1" applyFont="1" applyFill="1" applyBorder="1" applyAlignment="1" applyProtection="1">
      <alignment horizontal="center" vertical="center" wrapText="1"/>
    </xf>
    <xf numFmtId="1" fontId="27" fillId="0" borderId="2" xfId="0" applyNumberFormat="1" applyFont="1" applyFill="1" applyBorder="1" applyAlignment="1" applyProtection="1">
      <alignment horizontal="center" vertical="center" wrapText="1"/>
    </xf>
    <xf numFmtId="1" fontId="2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1" fontId="27" fillId="0" borderId="11" xfId="0" applyNumberFormat="1" applyFont="1" applyFill="1" applyBorder="1" applyAlignment="1" applyProtection="1">
      <alignment vertical="center"/>
    </xf>
    <xf numFmtId="1" fontId="27" fillId="0" borderId="2" xfId="0" applyNumberFormat="1" applyFont="1" applyFill="1" applyBorder="1" applyAlignment="1" applyProtection="1">
      <alignment vertical="center"/>
    </xf>
    <xf numFmtId="1" fontId="27" fillId="0" borderId="6" xfId="0" applyNumberFormat="1" applyFont="1" applyFill="1" applyBorder="1" applyAlignment="1" applyProtection="1">
      <alignment horizontal="center" vertical="center"/>
      <protection locked="0"/>
    </xf>
    <xf numFmtId="1" fontId="27" fillId="0" borderId="11" xfId="0" applyNumberFormat="1" applyFont="1" applyFill="1" applyBorder="1" applyAlignment="1" applyProtection="1">
      <alignment horizontal="center" vertical="center"/>
      <protection locked="0"/>
    </xf>
    <xf numFmtId="1" fontId="27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  <xf numFmtId="0" fontId="1" fillId="0" borderId="11" xfId="0" applyFont="1" applyFill="1" applyBorder="1" applyAlignment="1" applyProtection="1">
      <alignment horizontal="center" wrapText="1"/>
      <protection locked="0"/>
    </xf>
    <xf numFmtId="0" fontId="28" fillId="0" borderId="6" xfId="0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28" fillId="0" borderId="6" xfId="0" applyNumberFormat="1" applyFont="1" applyFill="1" applyBorder="1" applyAlignment="1" applyProtection="1">
      <alignment horizontal="center" vertical="center"/>
    </xf>
    <xf numFmtId="1" fontId="28" fillId="0" borderId="1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9" fontId="2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left" wrapText="1"/>
      <protection locked="0"/>
    </xf>
    <xf numFmtId="49" fontId="1" fillId="0" borderId="4" xfId="0" applyNumberFormat="1" applyFont="1" applyBorder="1" applyAlignment="1" applyProtection="1">
      <alignment horizontal="left" wrapText="1"/>
      <protection locked="0"/>
    </xf>
    <xf numFmtId="49" fontId="1" fillId="0" borderId="5" xfId="0" applyNumberFormat="1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1" fontId="28" fillId="0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/&#1056;&#1040;&#1041;&#1054;&#1058;&#1040;/&#1057;&#1054;&#1064;%20&#1043;&#1072;&#1079;&#1080;-&#1070;&#1088;&#1090;/&#1073;&#1091;&#1093;&#1075;&#1072;&#1083;&#1090;&#1077;&#1088;&#1080;&#1103;/&#1079;&#1072;&#1088;&#1087;&#1083;&#1072;&#1090;&#1072;/&#1090;&#1072;&#1088;&#1080;&#1092;&#1080;&#1082;&#1072;&#1094;&#1080;&#1103;/&#1090;&#1072;&#1088;&#1080;&#1092;&#1080;&#1082;&#1072;&#1094;&#1080;&#1103;2013-2014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2" displayName="Таблица2" ref="A1:O37" totalsRowShown="0" dataDxfId="15" tableBorderDxfId="14">
  <autoFilter ref="A1:O37" xr:uid="{00000000-0009-0000-0100-000002000000}"/>
  <tableColumns count="15">
    <tableColumn id="1" xr3:uid="{00000000-0010-0000-0000-000001000000}" name="Столбец1" dataDxfId="13"/>
    <tableColumn id="2" xr3:uid="{00000000-0010-0000-0000-000002000000}" name="Столбец2"/>
    <tableColumn id="3" xr3:uid="{00000000-0010-0000-0000-000003000000}" name="Столбец3" dataDxfId="12"/>
    <tableColumn id="4" xr3:uid="{00000000-0010-0000-0000-000004000000}" name="1-4" dataDxfId="11"/>
    <tableColumn id="5" xr3:uid="{00000000-0010-0000-0000-000005000000}" name="5-9" dataDxfId="10"/>
    <tableColumn id="6" xr3:uid="{00000000-0010-0000-0000-000006000000}" name="10-11" dataDxfId="9"/>
    <tableColumn id="7" xr3:uid="{00000000-0010-0000-0000-000007000000}" name="Столбец7" dataDxfId="8"/>
    <tableColumn id="8" xr3:uid="{00000000-0010-0000-0000-000008000000}" name="Столбец8" dataDxfId="7"/>
    <tableColumn id="9" xr3:uid="{00000000-0010-0000-0000-000009000000}" name="Столбец9" dataDxfId="6"/>
    <tableColumn id="10" xr3:uid="{00000000-0010-0000-0000-00000A000000}" name="Столбец10" dataDxfId="5"/>
    <tableColumn id="11" xr3:uid="{00000000-0010-0000-0000-00000B000000}" name="Столбец11" dataDxfId="4"/>
    <tableColumn id="12" xr3:uid="{00000000-0010-0000-0000-00000C000000}" name="клас" dataDxfId="3"/>
    <tableColumn id="13" xr3:uid="{00000000-0010-0000-0000-00000D000000}" name="каб" dataDxfId="2"/>
    <tableColumn id="14" xr3:uid="{00000000-0010-0000-0000-00000E000000}" name="м/о" dataDxfId="1"/>
    <tableColumn id="15" xr3:uid="{00000000-0010-0000-0000-00000F000000}" name="Столбец15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92"/>
  <sheetViews>
    <sheetView showZeros="0" tabSelected="1" view="pageBreakPreview" topLeftCell="A74" zoomScaleNormal="46" zoomScaleSheetLayoutView="100" workbookViewId="0">
      <selection activeCell="B135" sqref="B135:B137"/>
    </sheetView>
  </sheetViews>
  <sheetFormatPr defaultRowHeight="12.75" x14ac:dyDescent="0.15"/>
  <cols>
    <col min="1" max="1" width="7.68359375" style="6" customWidth="1"/>
    <col min="2" max="2" width="29.66796875" style="6" customWidth="1"/>
    <col min="3" max="3" width="16.046875" style="6" hidden="1" customWidth="1"/>
    <col min="4" max="4" width="14.0234375" style="6" hidden="1" customWidth="1"/>
    <col min="5" max="5" width="12" style="6" hidden="1" customWidth="1"/>
    <col min="6" max="6" width="6.47265625" style="6" customWidth="1"/>
    <col min="7" max="7" width="9.16796875" style="6" customWidth="1"/>
    <col min="8" max="8" width="8.8984375" customWidth="1"/>
    <col min="9" max="9" width="6.60546875" customWidth="1"/>
    <col min="10" max="10" width="4.04296875" customWidth="1"/>
    <col min="11" max="11" width="10.65234375" customWidth="1"/>
    <col min="12" max="12" width="3.37109375" customWidth="1"/>
    <col min="13" max="13" width="9.3046875" customWidth="1"/>
    <col min="14" max="14" width="3.37109375" customWidth="1"/>
    <col min="15" max="15" width="8.359375" customWidth="1"/>
    <col min="16" max="16" width="7.01171875" customWidth="1"/>
    <col min="17" max="17" width="6.47265625" customWidth="1"/>
    <col min="18" max="18" width="5.796875" customWidth="1"/>
    <col min="19" max="19" width="10.3828125" customWidth="1"/>
    <col min="20" max="20" width="11.4609375" customWidth="1"/>
    <col min="21" max="21" width="9.70703125" customWidth="1"/>
    <col min="22" max="22" width="4.04296875" customWidth="1"/>
    <col min="23" max="23" width="9.3046875" customWidth="1"/>
    <col min="24" max="24" width="9.03515625" customWidth="1"/>
    <col min="25" max="25" width="8.359375" customWidth="1"/>
    <col min="26" max="26" width="4.04296875" customWidth="1"/>
    <col min="27" max="27" width="9.16796875" customWidth="1"/>
    <col min="28" max="28" width="2.96484375" customWidth="1"/>
    <col min="29" max="29" width="9.16796875" customWidth="1"/>
    <col min="30" max="30" width="8.8984375" customWidth="1"/>
    <col min="31" max="31" width="8.359375" customWidth="1"/>
    <col min="32" max="32" width="9.4375" customWidth="1"/>
    <col min="33" max="33" width="13.6171875" customWidth="1"/>
    <col min="34" max="34" width="8.76171875" customWidth="1"/>
    <col min="36" max="36" width="12" bestFit="1" customWidth="1"/>
  </cols>
  <sheetData>
    <row r="1" spans="1:37" ht="51.75" customHeight="1" x14ac:dyDescent="0.15">
      <c r="A1" s="53" t="s">
        <v>14</v>
      </c>
      <c r="B1" s="230" t="s">
        <v>15</v>
      </c>
      <c r="C1" s="231"/>
      <c r="D1" s="3" t="s">
        <v>16</v>
      </c>
      <c r="E1" s="3" t="s">
        <v>17</v>
      </c>
      <c r="F1" s="3" t="s">
        <v>18</v>
      </c>
      <c r="G1" s="4" t="s">
        <v>19</v>
      </c>
      <c r="H1" s="9"/>
      <c r="I1" s="9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167" t="s">
        <v>119</v>
      </c>
      <c r="AB1" s="168"/>
      <c r="AC1" s="168"/>
      <c r="AD1" s="168"/>
      <c r="AE1" s="168"/>
      <c r="AF1" s="168"/>
      <c r="AG1" s="168"/>
      <c r="AH1" s="10"/>
      <c r="AI1" s="7"/>
      <c r="AJ1" s="7"/>
      <c r="AK1" s="7"/>
    </row>
    <row r="2" spans="1:37" ht="13.15" customHeight="1" x14ac:dyDescent="0.15">
      <c r="A2" s="53">
        <v>1</v>
      </c>
      <c r="B2" s="232" t="s">
        <v>20</v>
      </c>
      <c r="C2" s="233"/>
      <c r="D2" s="5">
        <v>9</v>
      </c>
      <c r="E2" s="5">
        <v>14</v>
      </c>
      <c r="F2" s="5">
        <v>25</v>
      </c>
      <c r="G2" s="54">
        <v>531</v>
      </c>
      <c r="H2" s="9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169"/>
      <c r="AB2" s="169"/>
      <c r="AC2" s="169"/>
      <c r="AD2" s="169"/>
      <c r="AE2" s="169"/>
      <c r="AF2" s="169"/>
      <c r="AG2" s="169"/>
      <c r="AH2" s="6"/>
    </row>
    <row r="3" spans="1:37" ht="35.450000000000003" customHeight="1" x14ac:dyDescent="0.25">
      <c r="A3" s="53">
        <v>2</v>
      </c>
      <c r="B3" s="232" t="s">
        <v>124</v>
      </c>
      <c r="C3" s="233"/>
      <c r="D3" s="5">
        <v>9</v>
      </c>
      <c r="E3" s="5">
        <v>14</v>
      </c>
      <c r="F3" s="5">
        <v>25</v>
      </c>
      <c r="G3" s="54">
        <f>Q392222</f>
        <v>0</v>
      </c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49"/>
      <c r="AB3" s="49"/>
      <c r="AC3" s="49"/>
      <c r="AD3" s="49"/>
      <c r="AE3" s="50" t="s">
        <v>118</v>
      </c>
      <c r="AF3" s="17"/>
      <c r="AG3" s="17"/>
      <c r="AH3" s="6"/>
    </row>
    <row r="4" spans="1:37" x14ac:dyDescent="0.15">
      <c r="A4" s="53">
        <v>3</v>
      </c>
      <c r="B4" s="232" t="s">
        <v>21</v>
      </c>
      <c r="C4" s="233"/>
      <c r="D4" s="5">
        <v>226</v>
      </c>
      <c r="E4" s="5">
        <v>267</v>
      </c>
      <c r="F4" s="5">
        <v>25</v>
      </c>
      <c r="G4" s="54">
        <f t="shared" ref="G4:G16" si="0">D4+E4+F4</f>
        <v>518</v>
      </c>
      <c r="H4" s="9"/>
      <c r="I4" s="9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H4" s="6"/>
    </row>
    <row r="5" spans="1:37" x14ac:dyDescent="0.15">
      <c r="A5" s="53">
        <v>4</v>
      </c>
      <c r="B5" s="232" t="s">
        <v>125</v>
      </c>
      <c r="C5" s="233"/>
      <c r="D5" s="54">
        <f>D6+D7</f>
        <v>354</v>
      </c>
      <c r="E5" s="54">
        <f t="shared" ref="E5:F5" si="1">E6+E7</f>
        <v>673</v>
      </c>
      <c r="F5" s="54">
        <f t="shared" si="1"/>
        <v>94</v>
      </c>
      <c r="G5" s="54">
        <f t="shared" si="0"/>
        <v>1121</v>
      </c>
      <c r="H5" s="9"/>
      <c r="I5" s="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9"/>
      <c r="AB5" s="170" t="s">
        <v>121</v>
      </c>
      <c r="AC5" s="170"/>
      <c r="AD5" s="170"/>
      <c r="AE5" s="170"/>
      <c r="AF5" s="170"/>
      <c r="AG5" s="170"/>
      <c r="AH5" s="6"/>
    </row>
    <row r="6" spans="1:37" ht="37.5" customHeight="1" x14ac:dyDescent="0.3">
      <c r="A6" s="53">
        <v>5</v>
      </c>
      <c r="B6" s="232" t="s">
        <v>126</v>
      </c>
      <c r="C6" s="233"/>
      <c r="D6" s="5">
        <v>224</v>
      </c>
      <c r="E6" s="5">
        <v>480</v>
      </c>
      <c r="F6" s="5">
        <v>74</v>
      </c>
      <c r="G6" s="54">
        <f t="shared" si="0"/>
        <v>778</v>
      </c>
      <c r="H6" s="9"/>
      <c r="I6" s="9"/>
      <c r="J6" s="219" t="s">
        <v>23</v>
      </c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7" x14ac:dyDescent="0.15">
      <c r="A7" s="53">
        <v>6</v>
      </c>
      <c r="B7" s="234" t="s">
        <v>127</v>
      </c>
      <c r="C7" s="235"/>
      <c r="D7" s="69">
        <f>D8+D9+D10+D16+D11+D12+D13</f>
        <v>130</v>
      </c>
      <c r="E7" s="69">
        <f>E8+E9+E10+E16+E11+E12+E13</f>
        <v>193</v>
      </c>
      <c r="F7" s="69">
        <f>F8+F9+F10+F16+F11+F12+F13</f>
        <v>20</v>
      </c>
      <c r="G7" s="54">
        <f t="shared" si="0"/>
        <v>343</v>
      </c>
      <c r="H7" s="9"/>
      <c r="I7" s="9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7" x14ac:dyDescent="0.15">
      <c r="A8" s="53">
        <v>7</v>
      </c>
      <c r="B8" s="234" t="s">
        <v>128</v>
      </c>
      <c r="C8" s="235"/>
      <c r="D8" s="5">
        <v>72</v>
      </c>
      <c r="E8" s="5">
        <v>98</v>
      </c>
      <c r="F8" s="5">
        <v>14</v>
      </c>
      <c r="G8" s="54">
        <f t="shared" si="0"/>
        <v>184</v>
      </c>
      <c r="H8" s="9"/>
      <c r="I8" s="225" t="s">
        <v>135</v>
      </c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7" x14ac:dyDescent="0.15">
      <c r="A9" s="55"/>
      <c r="B9" s="232" t="s">
        <v>305</v>
      </c>
      <c r="C9" s="233"/>
      <c r="D9" s="5">
        <v>18</v>
      </c>
      <c r="E9" s="5">
        <v>19</v>
      </c>
      <c r="F9" s="5">
        <v>6</v>
      </c>
      <c r="G9" s="54">
        <f t="shared" si="0"/>
        <v>43</v>
      </c>
      <c r="H9" s="9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7" ht="15" customHeight="1" x14ac:dyDescent="0.15">
      <c r="A10" s="53">
        <v>8</v>
      </c>
      <c r="B10" s="234" t="s">
        <v>306</v>
      </c>
      <c r="C10" s="235"/>
      <c r="D10" s="5">
        <f>D11+D12+D13+D14+D15</f>
        <v>0</v>
      </c>
      <c r="E10" s="5"/>
      <c r="F10" s="5">
        <f>F11+F12+F13+F14+F15</f>
        <v>0</v>
      </c>
      <c r="G10" s="54">
        <f t="shared" si="0"/>
        <v>0</v>
      </c>
      <c r="H10" s="9"/>
      <c r="I10" s="9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7" ht="15" customHeight="1" x14ac:dyDescent="0.15">
      <c r="A11" s="55"/>
      <c r="B11" s="56" t="s">
        <v>304</v>
      </c>
      <c r="C11" s="57"/>
      <c r="D11" s="5"/>
      <c r="E11" s="5">
        <v>18</v>
      </c>
      <c r="F11" s="5"/>
      <c r="G11" s="54">
        <f t="shared" si="0"/>
        <v>18</v>
      </c>
      <c r="H11" s="9"/>
      <c r="I11" s="9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7" ht="15" customHeight="1" x14ac:dyDescent="0.2">
      <c r="A12" s="53">
        <v>9</v>
      </c>
      <c r="B12" s="234" t="s">
        <v>129</v>
      </c>
      <c r="C12" s="235"/>
      <c r="D12" s="5"/>
      <c r="E12" s="5">
        <v>24</v>
      </c>
      <c r="F12" s="5"/>
      <c r="G12" s="54">
        <f t="shared" si="0"/>
        <v>24</v>
      </c>
      <c r="H12" s="11" t="s">
        <v>24</v>
      </c>
      <c r="I12" s="12"/>
      <c r="J12" s="13"/>
      <c r="K12" s="13"/>
      <c r="L12" s="13"/>
      <c r="M12" s="6"/>
      <c r="N12" s="6"/>
      <c r="O12" s="14"/>
      <c r="P12" s="15"/>
      <c r="Q12" s="15"/>
      <c r="R12" s="15"/>
      <c r="S12" s="15"/>
      <c r="T12" s="15" t="s">
        <v>315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6"/>
      <c r="AG12" s="6"/>
      <c r="AH12" s="6"/>
    </row>
    <row r="13" spans="1:37" x14ac:dyDescent="0.15">
      <c r="A13" s="53">
        <v>10</v>
      </c>
      <c r="B13" s="234" t="s">
        <v>130</v>
      </c>
      <c r="C13" s="235"/>
      <c r="D13" s="5"/>
      <c r="E13" s="5">
        <v>4</v>
      </c>
      <c r="F13" s="5"/>
      <c r="G13" s="54">
        <f t="shared" si="0"/>
        <v>4</v>
      </c>
      <c r="H13" s="9"/>
      <c r="I13" s="9"/>
      <c r="J13" s="6"/>
      <c r="K13" s="6"/>
      <c r="L13" s="6"/>
      <c r="M13" s="6"/>
      <c r="N13" s="226" t="s">
        <v>27</v>
      </c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8"/>
      <c r="Z13" s="8"/>
      <c r="AA13" s="8"/>
      <c r="AB13" s="6"/>
      <c r="AC13" s="6"/>
      <c r="AD13" s="6"/>
      <c r="AE13" s="6"/>
      <c r="AF13" s="6"/>
      <c r="AG13" s="6"/>
      <c r="AH13" s="6"/>
    </row>
    <row r="14" spans="1:37" ht="12.75" customHeight="1" x14ac:dyDescent="0.15">
      <c r="A14" s="53">
        <v>11</v>
      </c>
      <c r="B14" s="234" t="s">
        <v>131</v>
      </c>
      <c r="C14" s="235"/>
      <c r="D14" s="5"/>
      <c r="E14" s="5"/>
      <c r="F14" s="5"/>
      <c r="G14" s="54">
        <f t="shared" si="0"/>
        <v>0</v>
      </c>
      <c r="H14" s="6"/>
      <c r="I14" s="17"/>
      <c r="J14" s="17"/>
      <c r="K14" s="17"/>
      <c r="L14" s="17"/>
      <c r="M14" s="17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7" ht="18" x14ac:dyDescent="0.2">
      <c r="A15" s="53">
        <v>12</v>
      </c>
      <c r="B15" s="234" t="s">
        <v>132</v>
      </c>
      <c r="C15" s="235"/>
      <c r="D15" s="5"/>
      <c r="E15" s="5"/>
      <c r="F15" s="5"/>
      <c r="G15" s="54">
        <f t="shared" si="0"/>
        <v>0</v>
      </c>
      <c r="H15" s="17" t="s">
        <v>25</v>
      </c>
      <c r="I15" s="17"/>
      <c r="J15" s="17"/>
      <c r="K15" s="17"/>
      <c r="L15" s="6"/>
      <c r="M15" s="229" t="s">
        <v>316</v>
      </c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1"/>
    </row>
    <row r="16" spans="1:37" x14ac:dyDescent="0.15">
      <c r="A16" s="53">
        <v>13</v>
      </c>
      <c r="B16" s="234" t="s">
        <v>307</v>
      </c>
      <c r="C16" s="235"/>
      <c r="D16" s="5">
        <v>40</v>
      </c>
      <c r="E16" s="5">
        <v>30</v>
      </c>
      <c r="F16" s="5"/>
      <c r="G16" s="54">
        <f t="shared" si="0"/>
        <v>70</v>
      </c>
      <c r="H16" s="6"/>
      <c r="I16" s="6"/>
      <c r="J16" s="6"/>
      <c r="K16" s="6"/>
      <c r="L16" s="6"/>
      <c r="M16" s="6"/>
      <c r="N16" s="226" t="s">
        <v>26</v>
      </c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6"/>
    </row>
    <row r="17" spans="1:35" ht="55.5" customHeight="1" x14ac:dyDescent="0.15"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5" ht="42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5" ht="54.75" customHeight="1" x14ac:dyDescent="0.15">
      <c r="A19" s="146" t="s">
        <v>0</v>
      </c>
      <c r="B19" s="146" t="s">
        <v>1</v>
      </c>
      <c r="C19" s="236" t="s">
        <v>2</v>
      </c>
      <c r="D19" s="236" t="s">
        <v>32</v>
      </c>
      <c r="E19" s="236" t="s">
        <v>35</v>
      </c>
      <c r="F19" s="217" t="s">
        <v>3</v>
      </c>
      <c r="G19" s="217" t="s">
        <v>4</v>
      </c>
      <c r="H19" s="199" t="s">
        <v>30</v>
      </c>
      <c r="I19" s="217" t="s">
        <v>31</v>
      </c>
      <c r="J19" s="195" t="s">
        <v>12</v>
      </c>
      <c r="K19" s="196"/>
      <c r="L19" s="195" t="s">
        <v>33</v>
      </c>
      <c r="M19" s="196"/>
      <c r="N19" s="195" t="s">
        <v>13</v>
      </c>
      <c r="O19" s="196"/>
      <c r="P19" s="195" t="s">
        <v>5</v>
      </c>
      <c r="Q19" s="206"/>
      <c r="R19" s="196"/>
      <c r="S19" s="195" t="s">
        <v>28</v>
      </c>
      <c r="T19" s="206"/>
      <c r="U19" s="196"/>
      <c r="V19" s="208" t="s">
        <v>29</v>
      </c>
      <c r="W19" s="209"/>
      <c r="X19" s="209"/>
      <c r="Y19" s="209"/>
      <c r="Z19" s="209"/>
      <c r="AA19" s="209"/>
      <c r="AB19" s="209"/>
      <c r="AC19" s="209"/>
      <c r="AD19" s="209"/>
      <c r="AE19" s="209"/>
      <c r="AF19" s="210"/>
      <c r="AG19" s="216" t="s">
        <v>41</v>
      </c>
      <c r="AH19" s="6"/>
    </row>
    <row r="20" spans="1:35" ht="21" customHeight="1" x14ac:dyDescent="0.15">
      <c r="A20" s="140"/>
      <c r="B20" s="140"/>
      <c r="C20" s="236"/>
      <c r="D20" s="236"/>
      <c r="E20" s="236"/>
      <c r="F20" s="218"/>
      <c r="G20" s="218"/>
      <c r="H20" s="200"/>
      <c r="I20" s="218"/>
      <c r="J20" s="197"/>
      <c r="K20" s="198"/>
      <c r="L20" s="197"/>
      <c r="M20" s="198"/>
      <c r="N20" s="197"/>
      <c r="O20" s="198"/>
      <c r="P20" s="197"/>
      <c r="Q20" s="207"/>
      <c r="R20" s="198"/>
      <c r="S20" s="197"/>
      <c r="T20" s="207"/>
      <c r="U20" s="198"/>
      <c r="V20" s="211" t="s">
        <v>8</v>
      </c>
      <c r="W20" s="212"/>
      <c r="X20" s="212"/>
      <c r="Y20" s="213"/>
      <c r="Z20" s="237" t="s">
        <v>10</v>
      </c>
      <c r="AA20" s="217" t="s">
        <v>86</v>
      </c>
      <c r="AB20" s="70"/>
      <c r="AC20" s="217" t="s">
        <v>36</v>
      </c>
      <c r="AD20" s="217" t="s">
        <v>9</v>
      </c>
      <c r="AE20" s="71"/>
      <c r="AF20" s="217" t="s">
        <v>133</v>
      </c>
      <c r="AG20" s="216"/>
      <c r="AH20" s="6"/>
    </row>
    <row r="21" spans="1:35" ht="67.5" customHeight="1" x14ac:dyDescent="0.15">
      <c r="A21" s="140"/>
      <c r="B21" s="140"/>
      <c r="C21" s="217"/>
      <c r="D21" s="217"/>
      <c r="E21" s="217"/>
      <c r="F21" s="218"/>
      <c r="G21" s="218"/>
      <c r="H21" s="72">
        <v>12970</v>
      </c>
      <c r="I21" s="220"/>
      <c r="J21" s="73" t="s">
        <v>10</v>
      </c>
      <c r="K21" s="74" t="s">
        <v>11</v>
      </c>
      <c r="L21" s="73" t="s">
        <v>10</v>
      </c>
      <c r="M21" s="74" t="s">
        <v>11</v>
      </c>
      <c r="N21" s="73" t="s">
        <v>10</v>
      </c>
      <c r="O21" s="74" t="s">
        <v>11</v>
      </c>
      <c r="P21" s="75" t="s">
        <v>120</v>
      </c>
      <c r="Q21" s="76" t="s">
        <v>6</v>
      </c>
      <c r="R21" s="76" t="s">
        <v>7</v>
      </c>
      <c r="S21" s="75" t="s">
        <v>120</v>
      </c>
      <c r="T21" s="76" t="s">
        <v>6</v>
      </c>
      <c r="U21" s="76" t="s">
        <v>7</v>
      </c>
      <c r="V21" s="76" t="s">
        <v>10</v>
      </c>
      <c r="W21" s="75" t="s">
        <v>120</v>
      </c>
      <c r="X21" s="76" t="s">
        <v>6</v>
      </c>
      <c r="Y21" s="76" t="s">
        <v>7</v>
      </c>
      <c r="Z21" s="238"/>
      <c r="AA21" s="220"/>
      <c r="AB21" s="74" t="s">
        <v>40</v>
      </c>
      <c r="AC21" s="220"/>
      <c r="AD21" s="220"/>
      <c r="AE21" s="77" t="s">
        <v>37</v>
      </c>
      <c r="AF21" s="218"/>
      <c r="AG21" s="146"/>
      <c r="AH21" s="9"/>
      <c r="AI21" s="1"/>
    </row>
    <row r="22" spans="1:35" s="1" customFormat="1" ht="19.5" customHeight="1" x14ac:dyDescent="0.15">
      <c r="A22" s="78">
        <v>2</v>
      </c>
      <c r="B22" s="78">
        <v>3</v>
      </c>
      <c r="C22" s="78">
        <v>4</v>
      </c>
      <c r="D22" s="78">
        <v>5</v>
      </c>
      <c r="E22" s="78">
        <v>6</v>
      </c>
      <c r="F22" s="78">
        <v>7</v>
      </c>
      <c r="G22" s="78">
        <v>8</v>
      </c>
      <c r="H22" s="78">
        <v>9</v>
      </c>
      <c r="I22" s="78">
        <v>10</v>
      </c>
      <c r="J22" s="78">
        <v>11</v>
      </c>
      <c r="K22" s="78">
        <v>12</v>
      </c>
      <c r="L22" s="78">
        <v>13</v>
      </c>
      <c r="M22" s="78">
        <v>14</v>
      </c>
      <c r="N22" s="78">
        <v>15</v>
      </c>
      <c r="O22" s="78">
        <v>16</v>
      </c>
      <c r="P22" s="78">
        <v>17</v>
      </c>
      <c r="Q22" s="78">
        <v>18</v>
      </c>
      <c r="R22" s="78">
        <v>19</v>
      </c>
      <c r="S22" s="78">
        <v>20</v>
      </c>
      <c r="T22" s="78">
        <v>21</v>
      </c>
      <c r="U22" s="78">
        <v>22</v>
      </c>
      <c r="V22" s="78">
        <v>23</v>
      </c>
      <c r="W22" s="78">
        <v>24</v>
      </c>
      <c r="X22" s="78">
        <v>25</v>
      </c>
      <c r="Y22" s="78">
        <v>26</v>
      </c>
      <c r="Z22" s="78">
        <v>27</v>
      </c>
      <c r="AA22" s="78">
        <v>28</v>
      </c>
      <c r="AB22" s="78">
        <v>29</v>
      </c>
      <c r="AC22" s="78">
        <v>30</v>
      </c>
      <c r="AD22" s="78">
        <v>31</v>
      </c>
      <c r="AE22" s="78">
        <v>32</v>
      </c>
      <c r="AF22" s="78">
        <v>33</v>
      </c>
      <c r="AG22" s="78">
        <v>34</v>
      </c>
      <c r="AH22" s="9"/>
    </row>
    <row r="23" spans="1:35" s="105" customFormat="1" ht="12.75" customHeight="1" x14ac:dyDescent="0.15">
      <c r="A23" s="122">
        <v>1</v>
      </c>
      <c r="B23" s="224" t="s">
        <v>136</v>
      </c>
      <c r="C23" s="224" t="s">
        <v>137</v>
      </c>
      <c r="D23" s="221" t="s">
        <v>138</v>
      </c>
      <c r="E23" s="221" t="s">
        <v>139</v>
      </c>
      <c r="F23" s="224" t="s">
        <v>318</v>
      </c>
      <c r="G23" s="59" t="s">
        <v>140</v>
      </c>
      <c r="H23" s="60">
        <v>12970</v>
      </c>
      <c r="I23" s="126">
        <v>12970</v>
      </c>
      <c r="J23" s="129"/>
      <c r="K23" s="129">
        <f>(I23)*J23/100</f>
        <v>0</v>
      </c>
      <c r="L23" s="131"/>
      <c r="M23" s="129">
        <f>I23*L23/100</f>
        <v>0</v>
      </c>
      <c r="N23" s="132"/>
      <c r="O23" s="129">
        <f t="shared" ref="O23:O35" si="2">$I23*N23/100</f>
        <v>0</v>
      </c>
      <c r="P23" s="61"/>
      <c r="Q23" s="61"/>
      <c r="R23" s="61"/>
      <c r="S23" s="60">
        <f>$H23/18*P23</f>
        <v>0</v>
      </c>
      <c r="T23" s="60">
        <f t="shared" ref="T23" si="3">$H23/18*Q23</f>
        <v>0</v>
      </c>
      <c r="U23" s="60">
        <f>$H23/18*R23</f>
        <v>0</v>
      </c>
      <c r="V23" s="61"/>
      <c r="W23" s="60">
        <f>S23*$V23/100</f>
        <v>0</v>
      </c>
      <c r="X23" s="60">
        <f t="shared" ref="X23:Y25" si="4">T23*$V23/100</f>
        <v>0</v>
      </c>
      <c r="Y23" s="60">
        <f t="shared" si="4"/>
        <v>0</v>
      </c>
      <c r="Z23" s="61"/>
      <c r="AA23" s="60">
        <f>(S23+T23+U23)*Z23/100</f>
        <v>0</v>
      </c>
      <c r="AB23" s="133"/>
      <c r="AC23" s="131"/>
      <c r="AD23" s="131"/>
      <c r="AE23" s="131">
        <v>8</v>
      </c>
      <c r="AF23" s="61">
        <f>(S23+T23+U23)*15%</f>
        <v>0</v>
      </c>
      <c r="AG23" s="120">
        <f>K23+M23+O23+S23+T23+U23+S24+T24+U24+S25+T25+U25+W23+X23+Y23+W24+X24+Y24+W25+X25+Y25+AA23+AA24+AA25+AB23+AC23+AE23+AD23+AF23+AF24+AF25</f>
        <v>8</v>
      </c>
      <c r="AH23" s="104"/>
    </row>
    <row r="24" spans="1:35" s="105" customFormat="1" ht="14.25" customHeight="1" x14ac:dyDescent="0.15">
      <c r="A24" s="123"/>
      <c r="B24" s="224"/>
      <c r="C24" s="224"/>
      <c r="D24" s="222"/>
      <c r="E24" s="222"/>
      <c r="F24" s="224"/>
      <c r="G24" s="59" t="s">
        <v>141</v>
      </c>
      <c r="H24" s="60">
        <v>12970</v>
      </c>
      <c r="I24" s="127"/>
      <c r="J24" s="130"/>
      <c r="K24" s="130"/>
      <c r="L24" s="131"/>
      <c r="M24" s="129"/>
      <c r="N24" s="132"/>
      <c r="O24" s="129"/>
      <c r="P24" s="61"/>
      <c r="Q24" s="61"/>
      <c r="R24" s="61"/>
      <c r="S24" s="114">
        <f t="shared" ref="S24:S60" si="5">$H24/18*P24</f>
        <v>0</v>
      </c>
      <c r="T24" s="114">
        <f t="shared" ref="T24:T60" si="6">$H24/18*Q24</f>
        <v>0</v>
      </c>
      <c r="U24" s="114">
        <f t="shared" ref="U24:U60" si="7">$H24/18*R24</f>
        <v>0</v>
      </c>
      <c r="V24" s="61"/>
      <c r="W24" s="60">
        <f t="shared" ref="W24:Y28" si="8">S24*$V24/100</f>
        <v>0</v>
      </c>
      <c r="X24" s="60">
        <f t="shared" si="4"/>
        <v>0</v>
      </c>
      <c r="Y24" s="60">
        <f t="shared" si="4"/>
        <v>0</v>
      </c>
      <c r="Z24" s="61"/>
      <c r="AA24" s="60">
        <f>(S24+T24+U24)*Z24/100</f>
        <v>0</v>
      </c>
      <c r="AB24" s="130"/>
      <c r="AC24" s="131"/>
      <c r="AD24" s="131"/>
      <c r="AE24" s="131"/>
      <c r="AF24" s="61"/>
      <c r="AG24" s="121"/>
      <c r="AH24" s="104"/>
    </row>
    <row r="25" spans="1:35" s="105" customFormat="1" ht="14.25" customHeight="1" x14ac:dyDescent="0.15">
      <c r="A25" s="124"/>
      <c r="B25" s="224"/>
      <c r="C25" s="224"/>
      <c r="D25" s="223"/>
      <c r="E25" s="223"/>
      <c r="F25" s="224"/>
      <c r="G25" s="59"/>
      <c r="H25" s="114">
        <v>12970</v>
      </c>
      <c r="I25" s="128"/>
      <c r="J25" s="130"/>
      <c r="K25" s="130"/>
      <c r="L25" s="131"/>
      <c r="M25" s="129"/>
      <c r="N25" s="132"/>
      <c r="O25" s="129"/>
      <c r="P25" s="61"/>
      <c r="Q25" s="61"/>
      <c r="R25" s="61"/>
      <c r="S25" s="114">
        <f t="shared" si="5"/>
        <v>0</v>
      </c>
      <c r="T25" s="114">
        <f t="shared" si="6"/>
        <v>0</v>
      </c>
      <c r="U25" s="114">
        <f t="shared" si="7"/>
        <v>0</v>
      </c>
      <c r="V25" s="61"/>
      <c r="W25" s="60">
        <f t="shared" si="8"/>
        <v>0</v>
      </c>
      <c r="X25" s="60">
        <f t="shared" si="4"/>
        <v>0</v>
      </c>
      <c r="Y25" s="60">
        <f t="shared" si="4"/>
        <v>0</v>
      </c>
      <c r="Z25" s="61"/>
      <c r="AA25" s="60">
        <f t="shared" ref="AA25:AA61" si="9">(S25+T25+U25)*Z25/100</f>
        <v>0</v>
      </c>
      <c r="AB25" s="130"/>
      <c r="AC25" s="131"/>
      <c r="AD25" s="131"/>
      <c r="AE25" s="131"/>
      <c r="AF25" s="61"/>
      <c r="AG25" s="121"/>
      <c r="AH25" s="104"/>
    </row>
    <row r="26" spans="1:35" s="105" customFormat="1" ht="12.75" customHeight="1" x14ac:dyDescent="0.15">
      <c r="A26" s="122">
        <f>A23+1</f>
        <v>2</v>
      </c>
      <c r="B26" s="125" t="s">
        <v>142</v>
      </c>
      <c r="C26" s="125" t="s">
        <v>143</v>
      </c>
      <c r="D26" s="62" t="s">
        <v>144</v>
      </c>
      <c r="E26" s="136" t="s">
        <v>145</v>
      </c>
      <c r="F26" s="136">
        <v>43</v>
      </c>
      <c r="G26" s="59" t="s">
        <v>324</v>
      </c>
      <c r="H26" s="114">
        <v>12970</v>
      </c>
      <c r="I26" s="126">
        <v>12970</v>
      </c>
      <c r="J26" s="129"/>
      <c r="K26" s="129">
        <f>(I26)*J26/100</f>
        <v>0</v>
      </c>
      <c r="L26" s="131"/>
      <c r="M26" s="129">
        <f>I26*L26/100</f>
        <v>0</v>
      </c>
      <c r="N26" s="132"/>
      <c r="O26" s="129">
        <f t="shared" si="2"/>
        <v>0</v>
      </c>
      <c r="P26" s="61"/>
      <c r="Q26" s="61">
        <v>6</v>
      </c>
      <c r="R26" s="61"/>
      <c r="S26" s="114">
        <f t="shared" si="5"/>
        <v>0</v>
      </c>
      <c r="T26" s="114">
        <f t="shared" si="6"/>
        <v>4323.333333333333</v>
      </c>
      <c r="U26" s="114">
        <f t="shared" si="7"/>
        <v>0</v>
      </c>
      <c r="V26" s="61">
        <v>10</v>
      </c>
      <c r="W26" s="60">
        <f t="shared" si="8"/>
        <v>0</v>
      </c>
      <c r="X26" s="60">
        <f t="shared" si="8"/>
        <v>432.33333333333326</v>
      </c>
      <c r="Y26" s="60">
        <f t="shared" si="8"/>
        <v>0</v>
      </c>
      <c r="Z26" s="61"/>
      <c r="AA26" s="60">
        <f t="shared" si="9"/>
        <v>0</v>
      </c>
      <c r="AB26" s="133"/>
      <c r="AC26" s="131">
        <v>1000</v>
      </c>
      <c r="AD26" s="131"/>
      <c r="AE26" s="131"/>
      <c r="AF26" s="61"/>
      <c r="AG26" s="120">
        <f>K26+M26+O26+S26+T26+U26+S27+T27+U27+S28+T28+U28+W26+X26+Y26+W27+X27+Y27+W28+X28+Y28+AA26+AA27+AA28+AB26+AC26+AE26+AD26+AF26+AF27+AF28</f>
        <v>10799.555555555557</v>
      </c>
      <c r="AH26" s="104"/>
    </row>
    <row r="27" spans="1:35" s="105" customFormat="1" ht="14.25" customHeight="1" x14ac:dyDescent="0.15">
      <c r="A27" s="123"/>
      <c r="B27" s="125"/>
      <c r="C27" s="125"/>
      <c r="D27" s="63" t="s">
        <v>146</v>
      </c>
      <c r="E27" s="122"/>
      <c r="F27" s="122"/>
      <c r="G27" s="59" t="s">
        <v>147</v>
      </c>
      <c r="H27" s="60">
        <v>12970</v>
      </c>
      <c r="I27" s="127"/>
      <c r="J27" s="130"/>
      <c r="K27" s="130"/>
      <c r="L27" s="131"/>
      <c r="M27" s="129"/>
      <c r="N27" s="132"/>
      <c r="O27" s="129"/>
      <c r="P27" s="61"/>
      <c r="Q27" s="61">
        <v>2</v>
      </c>
      <c r="R27" s="61"/>
      <c r="S27" s="114">
        <f t="shared" si="5"/>
        <v>0</v>
      </c>
      <c r="T27" s="114">
        <f t="shared" si="6"/>
        <v>1441.1111111111111</v>
      </c>
      <c r="U27" s="114">
        <f t="shared" si="7"/>
        <v>0</v>
      </c>
      <c r="V27" s="61"/>
      <c r="W27" s="60">
        <f t="shared" si="8"/>
        <v>0</v>
      </c>
      <c r="X27" s="60">
        <f t="shared" si="8"/>
        <v>0</v>
      </c>
      <c r="Y27" s="60">
        <f t="shared" si="8"/>
        <v>0</v>
      </c>
      <c r="Z27" s="61"/>
      <c r="AA27" s="60">
        <f t="shared" si="9"/>
        <v>0</v>
      </c>
      <c r="AB27" s="130"/>
      <c r="AC27" s="131"/>
      <c r="AD27" s="131"/>
      <c r="AE27" s="131"/>
      <c r="AF27" s="61"/>
      <c r="AG27" s="121"/>
      <c r="AH27" s="104"/>
    </row>
    <row r="28" spans="1:35" s="105" customFormat="1" ht="14.25" customHeight="1" x14ac:dyDescent="0.15">
      <c r="A28" s="124"/>
      <c r="B28" s="125"/>
      <c r="C28" s="125"/>
      <c r="D28" s="64"/>
      <c r="E28" s="137"/>
      <c r="F28" s="137"/>
      <c r="G28" s="59" t="s">
        <v>319</v>
      </c>
      <c r="H28" s="114">
        <v>12970</v>
      </c>
      <c r="I28" s="128"/>
      <c r="J28" s="130"/>
      <c r="K28" s="130"/>
      <c r="L28" s="131"/>
      <c r="M28" s="129"/>
      <c r="N28" s="132"/>
      <c r="O28" s="129"/>
      <c r="P28" s="61"/>
      <c r="Q28" s="61">
        <v>5</v>
      </c>
      <c r="R28" s="61"/>
      <c r="S28" s="114">
        <f t="shared" si="5"/>
        <v>0</v>
      </c>
      <c r="T28" s="114">
        <f t="shared" si="6"/>
        <v>3602.7777777777778</v>
      </c>
      <c r="U28" s="114">
        <f t="shared" si="7"/>
        <v>0</v>
      </c>
      <c r="V28" s="61"/>
      <c r="W28" s="60">
        <f t="shared" si="8"/>
        <v>0</v>
      </c>
      <c r="X28" s="60">
        <f t="shared" si="8"/>
        <v>0</v>
      </c>
      <c r="Y28" s="60">
        <f t="shared" si="8"/>
        <v>0</v>
      </c>
      <c r="Z28" s="61"/>
      <c r="AA28" s="60">
        <f t="shared" si="9"/>
        <v>0</v>
      </c>
      <c r="AB28" s="130"/>
      <c r="AC28" s="131"/>
      <c r="AD28" s="131"/>
      <c r="AE28" s="131"/>
      <c r="AF28" s="61"/>
      <c r="AG28" s="121"/>
      <c r="AH28" s="104"/>
    </row>
    <row r="29" spans="1:35" s="105" customFormat="1" ht="12.75" customHeight="1" x14ac:dyDescent="0.15">
      <c r="A29" s="122">
        <f>A26+1</f>
        <v>3</v>
      </c>
      <c r="B29" s="125" t="s">
        <v>148</v>
      </c>
      <c r="C29" s="125" t="s">
        <v>149</v>
      </c>
      <c r="D29" s="125" t="s">
        <v>150</v>
      </c>
      <c r="E29" s="136" t="s">
        <v>151</v>
      </c>
      <c r="F29" s="125">
        <v>12</v>
      </c>
      <c r="G29" s="59" t="s">
        <v>152</v>
      </c>
      <c r="H29" s="114">
        <v>12970</v>
      </c>
      <c r="I29" s="126">
        <v>12970</v>
      </c>
      <c r="J29" s="129"/>
      <c r="K29" s="129">
        <f>(I29)*J29/100</f>
        <v>0</v>
      </c>
      <c r="L29" s="131"/>
      <c r="M29" s="129">
        <f>I29*L29/100</f>
        <v>0</v>
      </c>
      <c r="N29" s="132"/>
      <c r="O29" s="129">
        <f t="shared" si="2"/>
        <v>0</v>
      </c>
      <c r="P29" s="61"/>
      <c r="Q29" s="61">
        <v>10</v>
      </c>
      <c r="R29" s="61"/>
      <c r="S29" s="114">
        <f t="shared" si="5"/>
        <v>0</v>
      </c>
      <c r="T29" s="114">
        <f t="shared" si="6"/>
        <v>7205.5555555555557</v>
      </c>
      <c r="U29" s="114">
        <f t="shared" si="7"/>
        <v>0</v>
      </c>
      <c r="V29" s="61">
        <v>10</v>
      </c>
      <c r="W29" s="60">
        <f t="shared" ref="W29:W37" si="10">S29*$V29/100</f>
        <v>0</v>
      </c>
      <c r="X29" s="60">
        <f t="shared" ref="X29:X37" si="11">T29*$V29/100</f>
        <v>720.55555555555566</v>
      </c>
      <c r="Y29" s="60">
        <f t="shared" ref="Y29:Y37" si="12">U29*$V29/100</f>
        <v>0</v>
      </c>
      <c r="Z29" s="61"/>
      <c r="AA29" s="60">
        <f t="shared" si="9"/>
        <v>0</v>
      </c>
      <c r="AB29" s="133"/>
      <c r="AC29" s="131"/>
      <c r="AD29" s="131"/>
      <c r="AE29" s="131"/>
      <c r="AF29" s="61">
        <f>(S29+T29+U29)*15%</f>
        <v>1080.8333333333333</v>
      </c>
      <c r="AG29" s="120">
        <f>K29+M29+O29+S29+T29+U29+S30+T30+U30+S31+T31+U31+W29+X29+Y29+W30+X30+Y30+W31+X31+Y31+AA29+AA30+AA31+AB29+AC29+AE29+AD29+AF29+AF30+AF31</f>
        <v>9006.9444444444453</v>
      </c>
      <c r="AH29" s="104"/>
    </row>
    <row r="30" spans="1:35" s="105" customFormat="1" ht="14.25" customHeight="1" x14ac:dyDescent="0.15">
      <c r="A30" s="123"/>
      <c r="B30" s="125"/>
      <c r="C30" s="125"/>
      <c r="D30" s="125"/>
      <c r="E30" s="122"/>
      <c r="F30" s="125"/>
      <c r="G30" s="59"/>
      <c r="H30" s="114">
        <v>12970</v>
      </c>
      <c r="I30" s="127"/>
      <c r="J30" s="130"/>
      <c r="K30" s="130"/>
      <c r="L30" s="131"/>
      <c r="M30" s="129"/>
      <c r="N30" s="132"/>
      <c r="O30" s="129"/>
      <c r="P30" s="61"/>
      <c r="Q30" s="61"/>
      <c r="R30" s="61"/>
      <c r="S30" s="114">
        <f t="shared" si="5"/>
        <v>0</v>
      </c>
      <c r="T30" s="114">
        <f t="shared" si="6"/>
        <v>0</v>
      </c>
      <c r="U30" s="114">
        <f t="shared" si="7"/>
        <v>0</v>
      </c>
      <c r="V30" s="61"/>
      <c r="W30" s="60">
        <f t="shared" si="10"/>
        <v>0</v>
      </c>
      <c r="X30" s="60">
        <f t="shared" si="11"/>
        <v>0</v>
      </c>
      <c r="Y30" s="60">
        <f t="shared" si="12"/>
        <v>0</v>
      </c>
      <c r="Z30" s="61"/>
      <c r="AA30" s="60">
        <f t="shared" si="9"/>
        <v>0</v>
      </c>
      <c r="AB30" s="130"/>
      <c r="AC30" s="131"/>
      <c r="AD30" s="131"/>
      <c r="AE30" s="131"/>
      <c r="AF30" s="61">
        <f>(S30+T30+U30)*15%</f>
        <v>0</v>
      </c>
      <c r="AG30" s="121"/>
      <c r="AH30" s="104"/>
    </row>
    <row r="31" spans="1:35" s="105" customFormat="1" ht="14.25" customHeight="1" x14ac:dyDescent="0.15">
      <c r="A31" s="124"/>
      <c r="B31" s="125"/>
      <c r="C31" s="125"/>
      <c r="D31" s="125"/>
      <c r="E31" s="137"/>
      <c r="F31" s="125"/>
      <c r="G31" s="59"/>
      <c r="H31" s="114">
        <v>12970</v>
      </c>
      <c r="I31" s="128"/>
      <c r="J31" s="130"/>
      <c r="K31" s="130"/>
      <c r="L31" s="131"/>
      <c r="M31" s="129"/>
      <c r="N31" s="132"/>
      <c r="O31" s="129"/>
      <c r="P31" s="61"/>
      <c r="Q31" s="61"/>
      <c r="R31" s="61"/>
      <c r="S31" s="114">
        <f t="shared" si="5"/>
        <v>0</v>
      </c>
      <c r="T31" s="114">
        <f t="shared" si="6"/>
        <v>0</v>
      </c>
      <c r="U31" s="114">
        <f t="shared" si="7"/>
        <v>0</v>
      </c>
      <c r="V31" s="61"/>
      <c r="W31" s="60">
        <f t="shared" si="10"/>
        <v>0</v>
      </c>
      <c r="X31" s="60">
        <f t="shared" si="11"/>
        <v>0</v>
      </c>
      <c r="Y31" s="60">
        <f t="shared" si="12"/>
        <v>0</v>
      </c>
      <c r="Z31" s="61"/>
      <c r="AA31" s="60">
        <f t="shared" si="9"/>
        <v>0</v>
      </c>
      <c r="AB31" s="130"/>
      <c r="AC31" s="131"/>
      <c r="AD31" s="131"/>
      <c r="AE31" s="131"/>
      <c r="AF31" s="61"/>
      <c r="AG31" s="121"/>
      <c r="AH31" s="104"/>
    </row>
    <row r="32" spans="1:35" s="105" customFormat="1" ht="12.75" customHeight="1" x14ac:dyDescent="0.15">
      <c r="A32" s="122">
        <f>A29+1</f>
        <v>4</v>
      </c>
      <c r="B32" s="125" t="s">
        <v>153</v>
      </c>
      <c r="C32" s="125" t="s">
        <v>154</v>
      </c>
      <c r="D32" s="125" t="s">
        <v>150</v>
      </c>
      <c r="E32" s="136" t="s">
        <v>155</v>
      </c>
      <c r="F32" s="125">
        <v>41</v>
      </c>
      <c r="G32" s="59" t="s">
        <v>156</v>
      </c>
      <c r="H32" s="114">
        <v>12970</v>
      </c>
      <c r="I32" s="126">
        <v>12970</v>
      </c>
      <c r="J32" s="129"/>
      <c r="K32" s="129">
        <f>(I32)*J32/100</f>
        <v>0</v>
      </c>
      <c r="L32" s="131"/>
      <c r="M32" s="129">
        <f>I32*L32/100</f>
        <v>0</v>
      </c>
      <c r="N32" s="132">
        <v>10</v>
      </c>
      <c r="O32" s="129">
        <f t="shared" si="2"/>
        <v>1297</v>
      </c>
      <c r="P32" s="61"/>
      <c r="Q32" s="61">
        <v>3</v>
      </c>
      <c r="R32" s="61"/>
      <c r="S32" s="114">
        <f t="shared" si="5"/>
        <v>0</v>
      </c>
      <c r="T32" s="114">
        <f t="shared" si="6"/>
        <v>2161.6666666666665</v>
      </c>
      <c r="U32" s="114">
        <f t="shared" si="7"/>
        <v>0</v>
      </c>
      <c r="V32" s="61">
        <v>10</v>
      </c>
      <c r="W32" s="60">
        <f t="shared" si="10"/>
        <v>0</v>
      </c>
      <c r="X32" s="60">
        <f t="shared" si="11"/>
        <v>216.16666666666663</v>
      </c>
      <c r="Y32" s="60">
        <f t="shared" si="12"/>
        <v>0</v>
      </c>
      <c r="Z32" s="61"/>
      <c r="AA32" s="60">
        <f t="shared" si="9"/>
        <v>0</v>
      </c>
      <c r="AB32" s="133"/>
      <c r="AC32" s="131">
        <v>1000</v>
      </c>
      <c r="AD32" s="131"/>
      <c r="AE32" s="131"/>
      <c r="AF32" s="61"/>
      <c r="AG32" s="120">
        <f>K32+M32+O32+S32+T32+U32+S33+T33+U33+S34+T34+U34+W32+X32+Y32+W33+X33+Y33+W34+X34+Y34+AA32+AA33+AA34+AB32+AC32+AE32+AD32+AF32+AF33+AF34</f>
        <v>8998.1666666666679</v>
      </c>
      <c r="AH32" s="104"/>
    </row>
    <row r="33" spans="1:34" s="105" customFormat="1" ht="14.25" customHeight="1" x14ac:dyDescent="0.15">
      <c r="A33" s="123"/>
      <c r="B33" s="125"/>
      <c r="C33" s="125"/>
      <c r="D33" s="125"/>
      <c r="E33" s="122"/>
      <c r="F33" s="125"/>
      <c r="G33" s="59" t="s">
        <v>147</v>
      </c>
      <c r="H33" s="114">
        <v>12970</v>
      </c>
      <c r="I33" s="127"/>
      <c r="J33" s="130"/>
      <c r="K33" s="130"/>
      <c r="L33" s="131"/>
      <c r="M33" s="129"/>
      <c r="N33" s="132"/>
      <c r="O33" s="129"/>
      <c r="P33" s="61"/>
      <c r="Q33" s="61">
        <v>6</v>
      </c>
      <c r="R33" s="61"/>
      <c r="S33" s="114">
        <f t="shared" si="5"/>
        <v>0</v>
      </c>
      <c r="T33" s="114">
        <f t="shared" si="6"/>
        <v>4323.333333333333</v>
      </c>
      <c r="U33" s="114">
        <f t="shared" si="7"/>
        <v>0</v>
      </c>
      <c r="V33" s="61"/>
      <c r="W33" s="60">
        <f t="shared" si="10"/>
        <v>0</v>
      </c>
      <c r="X33" s="60">
        <f t="shared" si="11"/>
        <v>0</v>
      </c>
      <c r="Y33" s="60">
        <f t="shared" si="12"/>
        <v>0</v>
      </c>
      <c r="Z33" s="61"/>
      <c r="AA33" s="60">
        <f t="shared" si="9"/>
        <v>0</v>
      </c>
      <c r="AB33" s="130"/>
      <c r="AC33" s="131"/>
      <c r="AD33" s="131"/>
      <c r="AE33" s="131"/>
      <c r="AF33" s="61"/>
      <c r="AG33" s="121"/>
      <c r="AH33" s="104"/>
    </row>
    <row r="34" spans="1:34" s="105" customFormat="1" ht="14.25" customHeight="1" x14ac:dyDescent="0.15">
      <c r="A34" s="124"/>
      <c r="B34" s="125"/>
      <c r="C34" s="125"/>
      <c r="D34" s="125"/>
      <c r="E34" s="137"/>
      <c r="F34" s="125"/>
      <c r="G34" s="59"/>
      <c r="H34" s="114">
        <v>12970</v>
      </c>
      <c r="I34" s="128"/>
      <c r="J34" s="130"/>
      <c r="K34" s="130"/>
      <c r="L34" s="131"/>
      <c r="M34" s="129"/>
      <c r="N34" s="132"/>
      <c r="O34" s="129"/>
      <c r="P34" s="61"/>
      <c r="Q34" s="61"/>
      <c r="R34" s="61"/>
      <c r="S34" s="114">
        <f t="shared" si="5"/>
        <v>0</v>
      </c>
      <c r="T34" s="114">
        <f t="shared" si="6"/>
        <v>0</v>
      </c>
      <c r="U34" s="114">
        <f t="shared" si="7"/>
        <v>0</v>
      </c>
      <c r="V34" s="61"/>
      <c r="W34" s="60">
        <f t="shared" si="10"/>
        <v>0</v>
      </c>
      <c r="X34" s="60">
        <f t="shared" si="11"/>
        <v>0</v>
      </c>
      <c r="Y34" s="60">
        <f t="shared" si="12"/>
        <v>0</v>
      </c>
      <c r="Z34" s="61"/>
      <c r="AA34" s="60">
        <f t="shared" si="9"/>
        <v>0</v>
      </c>
      <c r="AB34" s="130"/>
      <c r="AC34" s="131"/>
      <c r="AD34" s="131"/>
      <c r="AE34" s="131"/>
      <c r="AF34" s="61"/>
      <c r="AG34" s="121"/>
      <c r="AH34" s="104"/>
    </row>
    <row r="35" spans="1:34" s="105" customFormat="1" ht="12.75" customHeight="1" x14ac:dyDescent="0.15">
      <c r="A35" s="122">
        <f t="shared" ref="A35" si="13">A32+1</f>
        <v>5</v>
      </c>
      <c r="B35" s="125" t="s">
        <v>157</v>
      </c>
      <c r="C35" s="125" t="s">
        <v>158</v>
      </c>
      <c r="D35" s="136" t="s">
        <v>159</v>
      </c>
      <c r="E35" s="136" t="s">
        <v>160</v>
      </c>
      <c r="F35" s="125">
        <v>47</v>
      </c>
      <c r="G35" s="59" t="s">
        <v>161</v>
      </c>
      <c r="H35" s="114">
        <v>12970</v>
      </c>
      <c r="I35" s="126">
        <v>12970</v>
      </c>
      <c r="J35" s="129"/>
      <c r="K35" s="129">
        <f>(I35)*J35/100</f>
        <v>0</v>
      </c>
      <c r="L35" s="131"/>
      <c r="M35" s="129">
        <f>I35*L35/100</f>
        <v>0</v>
      </c>
      <c r="N35" s="132"/>
      <c r="O35" s="129">
        <f t="shared" si="2"/>
        <v>0</v>
      </c>
      <c r="P35" s="61">
        <v>0</v>
      </c>
      <c r="Q35" s="61">
        <v>6</v>
      </c>
      <c r="R35" s="61"/>
      <c r="S35" s="114">
        <f t="shared" si="5"/>
        <v>0</v>
      </c>
      <c r="T35" s="114">
        <f t="shared" si="6"/>
        <v>4323.333333333333</v>
      </c>
      <c r="U35" s="114">
        <f t="shared" si="7"/>
        <v>0</v>
      </c>
      <c r="V35" s="61">
        <v>10</v>
      </c>
      <c r="W35" s="60">
        <f t="shared" si="10"/>
        <v>0</v>
      </c>
      <c r="X35" s="60">
        <f t="shared" si="11"/>
        <v>432.33333333333326</v>
      </c>
      <c r="Y35" s="60">
        <f t="shared" si="12"/>
        <v>0</v>
      </c>
      <c r="Z35" s="61"/>
      <c r="AA35" s="60">
        <f t="shared" si="9"/>
        <v>0</v>
      </c>
      <c r="AB35" s="133"/>
      <c r="AC35" s="131"/>
      <c r="AD35" s="131"/>
      <c r="AE35" s="131"/>
      <c r="AF35" s="61"/>
      <c r="AG35" s="120">
        <f>K35+M35+O35+S35+T35+U35+S36+T36+U36+S37+T37+U37+W35+X35+Y35+W36+X36+Y36+W37+X37+Y37+AA35+AA36+AA37+AB35+AC35+AE35+AD35+AF35+AF36+AF37</f>
        <v>6340.8888888888887</v>
      </c>
      <c r="AH35" s="104"/>
    </row>
    <row r="36" spans="1:34" s="105" customFormat="1" ht="14.25" customHeight="1" x14ac:dyDescent="0.15">
      <c r="A36" s="123"/>
      <c r="B36" s="125"/>
      <c r="C36" s="125"/>
      <c r="D36" s="122"/>
      <c r="E36" s="122"/>
      <c r="F36" s="125"/>
      <c r="G36" s="59" t="s">
        <v>162</v>
      </c>
      <c r="H36" s="114">
        <v>12970</v>
      </c>
      <c r="I36" s="127"/>
      <c r="J36" s="129"/>
      <c r="K36" s="129"/>
      <c r="L36" s="131"/>
      <c r="M36" s="129"/>
      <c r="N36" s="132"/>
      <c r="O36" s="129"/>
      <c r="P36" s="61"/>
      <c r="Q36" s="61">
        <v>2</v>
      </c>
      <c r="R36" s="61"/>
      <c r="S36" s="114">
        <f t="shared" si="5"/>
        <v>0</v>
      </c>
      <c r="T36" s="114">
        <f t="shared" si="6"/>
        <v>1441.1111111111111</v>
      </c>
      <c r="U36" s="114">
        <f t="shared" si="7"/>
        <v>0</v>
      </c>
      <c r="V36" s="61">
        <v>10</v>
      </c>
      <c r="W36" s="60">
        <f t="shared" si="10"/>
        <v>0</v>
      </c>
      <c r="X36" s="60">
        <f t="shared" si="11"/>
        <v>144.11111111111111</v>
      </c>
      <c r="Y36" s="60">
        <f t="shared" si="12"/>
        <v>0</v>
      </c>
      <c r="Z36" s="61"/>
      <c r="AA36" s="60">
        <f t="shared" si="9"/>
        <v>0</v>
      </c>
      <c r="AB36" s="133"/>
      <c r="AC36" s="131"/>
      <c r="AD36" s="131"/>
      <c r="AE36" s="131"/>
      <c r="AF36" s="61"/>
      <c r="AG36" s="121"/>
      <c r="AH36" s="104"/>
    </row>
    <row r="37" spans="1:34" s="105" customFormat="1" ht="14.25" customHeight="1" x14ac:dyDescent="0.15">
      <c r="A37" s="124"/>
      <c r="B37" s="125"/>
      <c r="C37" s="125"/>
      <c r="D37" s="137"/>
      <c r="E37" s="137"/>
      <c r="F37" s="125"/>
      <c r="G37" s="59" t="s">
        <v>147</v>
      </c>
      <c r="H37" s="60">
        <v>12970</v>
      </c>
      <c r="I37" s="128"/>
      <c r="J37" s="129"/>
      <c r="K37" s="129"/>
      <c r="L37" s="131"/>
      <c r="M37" s="129"/>
      <c r="N37" s="132"/>
      <c r="O37" s="129"/>
      <c r="P37" s="61"/>
      <c r="Q37" s="61"/>
      <c r="R37" s="61"/>
      <c r="S37" s="114">
        <f t="shared" si="5"/>
        <v>0</v>
      </c>
      <c r="T37" s="114">
        <f t="shared" si="6"/>
        <v>0</v>
      </c>
      <c r="U37" s="114">
        <f t="shared" si="7"/>
        <v>0</v>
      </c>
      <c r="V37" s="61"/>
      <c r="W37" s="60">
        <f t="shared" si="10"/>
        <v>0</v>
      </c>
      <c r="X37" s="60">
        <f t="shared" si="11"/>
        <v>0</v>
      </c>
      <c r="Y37" s="60">
        <f t="shared" si="12"/>
        <v>0</v>
      </c>
      <c r="Z37" s="61"/>
      <c r="AA37" s="60">
        <f t="shared" si="9"/>
        <v>0</v>
      </c>
      <c r="AB37" s="133"/>
      <c r="AC37" s="131"/>
      <c r="AD37" s="131"/>
      <c r="AE37" s="131"/>
      <c r="AF37" s="61"/>
      <c r="AG37" s="121"/>
      <c r="AH37" s="104"/>
    </row>
    <row r="38" spans="1:34" s="105" customFormat="1" ht="12.75" customHeight="1" x14ac:dyDescent="0.15">
      <c r="A38" s="122">
        <f t="shared" ref="A38" si="14">A35+1</f>
        <v>6</v>
      </c>
      <c r="B38" s="125" t="s">
        <v>321</v>
      </c>
      <c r="C38" s="125" t="s">
        <v>163</v>
      </c>
      <c r="D38" s="125" t="s">
        <v>164</v>
      </c>
      <c r="E38" s="125" t="s">
        <v>165</v>
      </c>
      <c r="F38" s="125">
        <v>2</v>
      </c>
      <c r="G38" s="105" t="s">
        <v>211</v>
      </c>
      <c r="Q38" s="105">
        <v>15</v>
      </c>
      <c r="AH38" s="104"/>
    </row>
    <row r="39" spans="1:34" s="105" customFormat="1" ht="14.25" customHeight="1" x14ac:dyDescent="0.15">
      <c r="A39" s="123"/>
      <c r="B39" s="125"/>
      <c r="C39" s="125"/>
      <c r="D39" s="125"/>
      <c r="E39" s="125"/>
      <c r="F39" s="125"/>
      <c r="Q39" s="105">
        <v>2</v>
      </c>
      <c r="AH39" s="104"/>
    </row>
    <row r="40" spans="1:34" s="105" customFormat="1" ht="14.25" customHeight="1" x14ac:dyDescent="0.15">
      <c r="A40" s="124"/>
      <c r="B40" s="125"/>
      <c r="C40" s="125"/>
      <c r="D40" s="125"/>
      <c r="E40" s="125"/>
      <c r="F40" s="125"/>
      <c r="AE40" s="105" t="s">
        <v>327</v>
      </c>
      <c r="AH40" s="104"/>
    </row>
    <row r="41" spans="1:34" s="107" customFormat="1" ht="12.75" customHeight="1" x14ac:dyDescent="0.15">
      <c r="A41" s="122">
        <f t="shared" ref="A41" si="15">A38+1</f>
        <v>7</v>
      </c>
      <c r="B41" s="125" t="s">
        <v>166</v>
      </c>
      <c r="C41" s="125" t="s">
        <v>163</v>
      </c>
      <c r="D41" s="125" t="s">
        <v>167</v>
      </c>
      <c r="E41" s="125" t="s">
        <v>168</v>
      </c>
      <c r="F41" s="125">
        <v>12</v>
      </c>
      <c r="G41" s="59"/>
      <c r="H41" s="114">
        <v>12970</v>
      </c>
      <c r="I41" s="126">
        <v>12970</v>
      </c>
      <c r="J41" s="129">
        <v>20</v>
      </c>
      <c r="K41" s="129"/>
      <c r="L41" s="131"/>
      <c r="M41" s="129">
        <f>I41*L41/100</f>
        <v>0</v>
      </c>
      <c r="N41" s="132"/>
      <c r="O41" s="129">
        <f t="shared" ref="O41" si="16">$I41*N41/100</f>
        <v>0</v>
      </c>
      <c r="P41" s="61"/>
      <c r="Q41" s="61"/>
      <c r="R41" s="61"/>
      <c r="S41" s="114">
        <f t="shared" si="5"/>
        <v>0</v>
      </c>
      <c r="T41" s="114">
        <f t="shared" si="6"/>
        <v>0</v>
      </c>
      <c r="U41" s="114">
        <f t="shared" si="7"/>
        <v>0</v>
      </c>
      <c r="V41" s="61"/>
      <c r="W41" s="60">
        <f t="shared" ref="W41:Y61" si="17">S41*$V41/100</f>
        <v>0</v>
      </c>
      <c r="X41" s="60">
        <f t="shared" si="17"/>
        <v>0</v>
      </c>
      <c r="Y41" s="60">
        <f t="shared" si="17"/>
        <v>0</v>
      </c>
      <c r="Z41" s="61"/>
      <c r="AA41" s="60">
        <f t="shared" si="9"/>
        <v>0</v>
      </c>
      <c r="AB41" s="133"/>
      <c r="AC41" s="131"/>
      <c r="AD41" s="131"/>
      <c r="AE41" s="131">
        <v>6</v>
      </c>
      <c r="AF41" s="61"/>
      <c r="AG41" s="120">
        <f>K41+M41+O41+S41+T41+U41+S42+T42+U42+S43+T43+U43+W41+X41+Y41+W42+X42+Y42+W43+X43+Y43+AA41+AA42+AA43+AB41+AC41+AE41+AD41+AF41+AF42+AF43</f>
        <v>6</v>
      </c>
      <c r="AH41" s="106"/>
    </row>
    <row r="42" spans="1:34" s="107" customFormat="1" ht="14.25" customHeight="1" x14ac:dyDescent="0.15">
      <c r="A42" s="123"/>
      <c r="B42" s="125"/>
      <c r="C42" s="125"/>
      <c r="D42" s="125"/>
      <c r="E42" s="125"/>
      <c r="F42" s="125"/>
      <c r="G42" s="59"/>
      <c r="H42" s="114">
        <v>12970</v>
      </c>
      <c r="I42" s="127"/>
      <c r="J42" s="130"/>
      <c r="K42" s="130"/>
      <c r="L42" s="131"/>
      <c r="M42" s="129"/>
      <c r="N42" s="132"/>
      <c r="O42" s="129"/>
      <c r="P42" s="61"/>
      <c r="Q42" s="61"/>
      <c r="R42" s="61"/>
      <c r="S42" s="114">
        <f t="shared" si="5"/>
        <v>0</v>
      </c>
      <c r="T42" s="114">
        <f t="shared" si="6"/>
        <v>0</v>
      </c>
      <c r="U42" s="114">
        <f t="shared" si="7"/>
        <v>0</v>
      </c>
      <c r="V42" s="61"/>
      <c r="W42" s="60">
        <f t="shared" si="17"/>
        <v>0</v>
      </c>
      <c r="X42" s="60">
        <f t="shared" si="17"/>
        <v>0</v>
      </c>
      <c r="Y42" s="60">
        <f t="shared" si="17"/>
        <v>0</v>
      </c>
      <c r="Z42" s="61"/>
      <c r="AA42" s="60">
        <f t="shared" si="9"/>
        <v>0</v>
      </c>
      <c r="AB42" s="130"/>
      <c r="AC42" s="131"/>
      <c r="AD42" s="131"/>
      <c r="AE42" s="131"/>
      <c r="AF42" s="61"/>
      <c r="AG42" s="121"/>
      <c r="AH42" s="106"/>
    </row>
    <row r="43" spans="1:34" s="107" customFormat="1" ht="14.25" customHeight="1" x14ac:dyDescent="0.15">
      <c r="A43" s="124"/>
      <c r="B43" s="125"/>
      <c r="C43" s="125"/>
      <c r="D43" s="125"/>
      <c r="E43" s="125"/>
      <c r="F43" s="125"/>
      <c r="G43" s="59"/>
      <c r="H43" s="114">
        <v>12970</v>
      </c>
      <c r="I43" s="128"/>
      <c r="J43" s="130"/>
      <c r="K43" s="130"/>
      <c r="L43" s="131"/>
      <c r="M43" s="129"/>
      <c r="N43" s="132"/>
      <c r="O43" s="129"/>
      <c r="P43" s="61"/>
      <c r="Q43" s="61"/>
      <c r="R43" s="61"/>
      <c r="S43" s="114">
        <f t="shared" si="5"/>
        <v>0</v>
      </c>
      <c r="T43" s="114">
        <f t="shared" si="6"/>
        <v>0</v>
      </c>
      <c r="U43" s="114">
        <f t="shared" si="7"/>
        <v>0</v>
      </c>
      <c r="V43" s="61"/>
      <c r="W43" s="60">
        <f t="shared" si="17"/>
        <v>0</v>
      </c>
      <c r="X43" s="60">
        <f t="shared" si="17"/>
        <v>0</v>
      </c>
      <c r="Y43" s="60">
        <f t="shared" si="17"/>
        <v>0</v>
      </c>
      <c r="Z43" s="61"/>
      <c r="AA43" s="60">
        <f t="shared" si="9"/>
        <v>0</v>
      </c>
      <c r="AB43" s="130"/>
      <c r="AC43" s="131"/>
      <c r="AD43" s="131"/>
      <c r="AE43" s="131"/>
      <c r="AF43" s="61"/>
      <c r="AG43" s="121"/>
      <c r="AH43" s="106"/>
    </row>
    <row r="44" spans="1:34" s="105" customFormat="1" ht="12.75" customHeight="1" x14ac:dyDescent="0.15">
      <c r="A44" s="122">
        <f t="shared" ref="A44" si="18">A41+1</f>
        <v>8</v>
      </c>
      <c r="B44" s="125" t="s">
        <v>169</v>
      </c>
      <c r="C44" s="125" t="s">
        <v>170</v>
      </c>
      <c r="D44" s="125" t="s">
        <v>171</v>
      </c>
      <c r="E44" s="125" t="s">
        <v>172</v>
      </c>
      <c r="F44" s="125">
        <v>3</v>
      </c>
      <c r="G44" s="59" t="s">
        <v>81</v>
      </c>
      <c r="H44" s="114">
        <v>12970</v>
      </c>
      <c r="I44" s="126">
        <v>12970</v>
      </c>
      <c r="J44" s="129">
        <v>10</v>
      </c>
      <c r="K44" s="129">
        <v>1081</v>
      </c>
      <c r="L44" s="131"/>
      <c r="M44" s="129">
        <f>I44*L44/100</f>
        <v>0</v>
      </c>
      <c r="N44" s="132"/>
      <c r="O44" s="129">
        <f t="shared" ref="O44" si="19">$I44*N44/100</f>
        <v>0</v>
      </c>
      <c r="P44" s="61"/>
      <c r="Q44" s="61"/>
      <c r="R44" s="61"/>
      <c r="S44" s="114">
        <f t="shared" si="5"/>
        <v>0</v>
      </c>
      <c r="T44" s="114">
        <f t="shared" si="6"/>
        <v>0</v>
      </c>
      <c r="U44" s="114">
        <f t="shared" si="7"/>
        <v>0</v>
      </c>
      <c r="V44" s="61"/>
      <c r="W44" s="60">
        <f t="shared" si="17"/>
        <v>0</v>
      </c>
      <c r="X44" s="60">
        <f t="shared" si="17"/>
        <v>0</v>
      </c>
      <c r="Y44" s="60">
        <f t="shared" si="17"/>
        <v>0</v>
      </c>
      <c r="Z44" s="61"/>
      <c r="AA44" s="60">
        <f t="shared" si="9"/>
        <v>0</v>
      </c>
      <c r="AB44" s="133"/>
      <c r="AC44" s="131"/>
      <c r="AD44" s="131"/>
      <c r="AE44" s="131" t="s">
        <v>328</v>
      </c>
      <c r="AF44" s="61"/>
      <c r="AG44" s="120" t="e">
        <f>K44+M44+O44+S44+T44+U44+S45+T45+U45+S46+T46+U46+W44+X44+Y44+W45+X45+Y45+W46+X46+Y46+AA44+AA45+AA46+AB44+AC44+AE44+AD44+AF44+AF45+AF46</f>
        <v>#VALUE!</v>
      </c>
      <c r="AH44" s="104"/>
    </row>
    <row r="45" spans="1:34" s="105" customFormat="1" ht="14.25" customHeight="1" x14ac:dyDescent="0.15">
      <c r="A45" s="123"/>
      <c r="B45" s="125"/>
      <c r="C45" s="125"/>
      <c r="D45" s="125"/>
      <c r="E45" s="125"/>
      <c r="F45" s="125"/>
      <c r="G45" s="59"/>
      <c r="H45" s="114">
        <v>12970</v>
      </c>
      <c r="I45" s="127"/>
      <c r="J45" s="130"/>
      <c r="K45" s="130"/>
      <c r="L45" s="131"/>
      <c r="M45" s="129"/>
      <c r="N45" s="132"/>
      <c r="O45" s="129"/>
      <c r="P45" s="61"/>
      <c r="Q45" s="61"/>
      <c r="R45" s="61"/>
      <c r="S45" s="114">
        <f t="shared" si="5"/>
        <v>0</v>
      </c>
      <c r="T45" s="114">
        <f t="shared" si="6"/>
        <v>0</v>
      </c>
      <c r="U45" s="114">
        <f t="shared" si="7"/>
        <v>0</v>
      </c>
      <c r="V45" s="61"/>
      <c r="W45" s="60">
        <f t="shared" si="17"/>
        <v>0</v>
      </c>
      <c r="X45" s="60">
        <f t="shared" si="17"/>
        <v>0</v>
      </c>
      <c r="Y45" s="60">
        <f t="shared" si="17"/>
        <v>0</v>
      </c>
      <c r="Z45" s="61"/>
      <c r="AA45" s="60">
        <f t="shared" si="9"/>
        <v>0</v>
      </c>
      <c r="AB45" s="130"/>
      <c r="AC45" s="131"/>
      <c r="AD45" s="131"/>
      <c r="AE45" s="131"/>
      <c r="AF45" s="61"/>
      <c r="AG45" s="121"/>
      <c r="AH45" s="104"/>
    </row>
    <row r="46" spans="1:34" s="105" customFormat="1" ht="14.25" customHeight="1" x14ac:dyDescent="0.15">
      <c r="A46" s="124"/>
      <c r="B46" s="125"/>
      <c r="C46" s="125"/>
      <c r="D46" s="125"/>
      <c r="E46" s="125"/>
      <c r="F46" s="125"/>
      <c r="G46" s="59"/>
      <c r="H46" s="114">
        <v>12970</v>
      </c>
      <c r="I46" s="128"/>
      <c r="J46" s="130"/>
      <c r="K46" s="130"/>
      <c r="L46" s="131"/>
      <c r="M46" s="129"/>
      <c r="N46" s="132"/>
      <c r="O46" s="129"/>
      <c r="P46" s="61"/>
      <c r="Q46" s="61"/>
      <c r="R46" s="61"/>
      <c r="S46" s="114">
        <f t="shared" si="5"/>
        <v>0</v>
      </c>
      <c r="T46" s="114">
        <f t="shared" si="6"/>
        <v>0</v>
      </c>
      <c r="U46" s="114">
        <f t="shared" si="7"/>
        <v>0</v>
      </c>
      <c r="V46" s="61"/>
      <c r="W46" s="60">
        <f t="shared" si="17"/>
        <v>0</v>
      </c>
      <c r="X46" s="60">
        <f t="shared" si="17"/>
        <v>0</v>
      </c>
      <c r="Y46" s="60">
        <f t="shared" si="17"/>
        <v>0</v>
      </c>
      <c r="Z46" s="61"/>
      <c r="AA46" s="60">
        <f t="shared" si="9"/>
        <v>0</v>
      </c>
      <c r="AB46" s="130"/>
      <c r="AC46" s="131"/>
      <c r="AD46" s="131"/>
      <c r="AE46" s="131"/>
      <c r="AF46" s="61"/>
      <c r="AG46" s="121"/>
      <c r="AH46" s="104"/>
    </row>
    <row r="47" spans="1:34" s="105" customFormat="1" ht="12.75" customHeight="1" x14ac:dyDescent="0.15">
      <c r="A47" s="122">
        <f t="shared" ref="A47" si="20">A44+1</f>
        <v>9</v>
      </c>
      <c r="B47" s="125" t="s">
        <v>173</v>
      </c>
      <c r="C47" s="125" t="s">
        <v>174</v>
      </c>
      <c r="D47" s="125" t="s">
        <v>175</v>
      </c>
      <c r="E47" s="125" t="s">
        <v>176</v>
      </c>
      <c r="F47" s="125">
        <v>21</v>
      </c>
      <c r="G47" s="59" t="s">
        <v>177</v>
      </c>
      <c r="H47" s="114">
        <v>12970</v>
      </c>
      <c r="I47" s="126">
        <v>12970</v>
      </c>
      <c r="J47" s="129">
        <f>IF(F47&lt;=0,0,IF(F47&lt;=2,5,IF(F47&lt;=4,10,IF(F47&lt;=9,15,IF(F47&lt;=14,20,IF(F47&gt;=15,25,))))))</f>
        <v>25</v>
      </c>
      <c r="K47" s="129"/>
      <c r="L47" s="131"/>
      <c r="M47" s="129">
        <f>I47*L47/100</f>
        <v>0</v>
      </c>
      <c r="N47" s="132"/>
      <c r="O47" s="129">
        <f t="shared" ref="O47" si="21">$I47*N47/100</f>
        <v>0</v>
      </c>
      <c r="P47" s="61"/>
      <c r="Q47" s="61">
        <v>6</v>
      </c>
      <c r="R47" s="61">
        <v>2</v>
      </c>
      <c r="S47" s="114">
        <f t="shared" si="5"/>
        <v>0</v>
      </c>
      <c r="T47" s="114">
        <f t="shared" si="6"/>
        <v>4323.333333333333</v>
      </c>
      <c r="U47" s="114">
        <f t="shared" si="7"/>
        <v>1441.1111111111111</v>
      </c>
      <c r="V47" s="61">
        <v>10</v>
      </c>
      <c r="W47" s="60">
        <f t="shared" si="17"/>
        <v>0</v>
      </c>
      <c r="X47" s="60">
        <f t="shared" si="17"/>
        <v>432.33333333333326</v>
      </c>
      <c r="Y47" s="60">
        <f t="shared" si="17"/>
        <v>144.11111111111111</v>
      </c>
      <c r="Z47" s="61"/>
      <c r="AA47" s="60">
        <f t="shared" si="9"/>
        <v>0</v>
      </c>
      <c r="AB47" s="133"/>
      <c r="AC47" s="131"/>
      <c r="AD47" s="131">
        <v>1000</v>
      </c>
      <c r="AE47" s="131"/>
      <c r="AF47" s="61"/>
      <c r="AG47" s="120">
        <f>K47+M47+O47+S47+T47+U47+S48+T48+U48+S49+T49+U49+W47+X47+Y47+W48+X48+Y48+W49+X49+Y49+AA47+AA48+AA49+AB47+AC47+AE47+AD47+AF47+AF48+AF49</f>
        <v>13249.444444444445</v>
      </c>
      <c r="AH47" s="104"/>
    </row>
    <row r="48" spans="1:34" s="105" customFormat="1" ht="13.5" customHeight="1" x14ac:dyDescent="0.15">
      <c r="A48" s="123"/>
      <c r="B48" s="125"/>
      <c r="C48" s="125"/>
      <c r="D48" s="125"/>
      <c r="E48" s="125"/>
      <c r="F48" s="125"/>
      <c r="G48" s="59" t="s">
        <v>178</v>
      </c>
      <c r="H48" s="60">
        <v>12970</v>
      </c>
      <c r="I48" s="127"/>
      <c r="J48" s="130"/>
      <c r="K48" s="130"/>
      <c r="L48" s="131"/>
      <c r="M48" s="129"/>
      <c r="N48" s="132"/>
      <c r="O48" s="129"/>
      <c r="P48" s="61"/>
      <c r="Q48" s="61">
        <v>2</v>
      </c>
      <c r="R48" s="61"/>
      <c r="S48" s="114">
        <f t="shared" si="5"/>
        <v>0</v>
      </c>
      <c r="T48" s="114">
        <f t="shared" si="6"/>
        <v>1441.1111111111111</v>
      </c>
      <c r="U48" s="114">
        <f t="shared" si="7"/>
        <v>0</v>
      </c>
      <c r="V48" s="61">
        <v>10</v>
      </c>
      <c r="W48" s="60">
        <f t="shared" si="17"/>
        <v>0</v>
      </c>
      <c r="X48" s="60">
        <f t="shared" si="17"/>
        <v>144.11111111111111</v>
      </c>
      <c r="Y48" s="60">
        <f t="shared" si="17"/>
        <v>0</v>
      </c>
      <c r="Z48" s="61"/>
      <c r="AA48" s="60">
        <f t="shared" si="9"/>
        <v>0</v>
      </c>
      <c r="AB48" s="130"/>
      <c r="AC48" s="131"/>
      <c r="AD48" s="131"/>
      <c r="AE48" s="131"/>
      <c r="AF48" s="61"/>
      <c r="AG48" s="121"/>
      <c r="AH48" s="104"/>
    </row>
    <row r="49" spans="1:46" s="105" customFormat="1" ht="14.25" customHeight="1" x14ac:dyDescent="0.15">
      <c r="A49" s="124"/>
      <c r="B49" s="125"/>
      <c r="C49" s="125"/>
      <c r="D49" s="125"/>
      <c r="E49" s="125"/>
      <c r="F49" s="125"/>
      <c r="G49" s="59" t="s">
        <v>147</v>
      </c>
      <c r="H49" s="60">
        <v>12970</v>
      </c>
      <c r="I49" s="128"/>
      <c r="J49" s="130"/>
      <c r="K49" s="130"/>
      <c r="L49" s="131"/>
      <c r="M49" s="129"/>
      <c r="N49" s="132"/>
      <c r="O49" s="129"/>
      <c r="P49" s="61"/>
      <c r="Q49" s="61">
        <v>6</v>
      </c>
      <c r="R49" s="61"/>
      <c r="S49" s="114">
        <f t="shared" si="5"/>
        <v>0</v>
      </c>
      <c r="T49" s="114">
        <f t="shared" si="6"/>
        <v>4323.333333333333</v>
      </c>
      <c r="U49" s="114">
        <f t="shared" si="7"/>
        <v>0</v>
      </c>
      <c r="V49" s="61"/>
      <c r="W49" s="60">
        <f t="shared" si="17"/>
        <v>0</v>
      </c>
      <c r="X49" s="60">
        <f t="shared" si="17"/>
        <v>0</v>
      </c>
      <c r="Y49" s="60">
        <f t="shared" si="17"/>
        <v>0</v>
      </c>
      <c r="Z49" s="61"/>
      <c r="AA49" s="60">
        <f t="shared" si="9"/>
        <v>0</v>
      </c>
      <c r="AB49" s="130"/>
      <c r="AC49" s="131"/>
      <c r="AD49" s="131"/>
      <c r="AE49" s="131"/>
      <c r="AF49" s="61"/>
      <c r="AG49" s="121"/>
      <c r="AH49" s="104"/>
    </row>
    <row r="50" spans="1:46" s="105" customFormat="1" ht="14.25" customHeight="1" x14ac:dyDescent="0.15">
      <c r="A50" s="122">
        <f t="shared" ref="A50" si="22">A47+1</f>
        <v>10</v>
      </c>
      <c r="B50" s="136" t="s">
        <v>179</v>
      </c>
      <c r="C50" s="125" t="s">
        <v>174</v>
      </c>
      <c r="D50" s="125" t="s">
        <v>180</v>
      </c>
      <c r="E50" s="136" t="s">
        <v>181</v>
      </c>
      <c r="F50" s="125">
        <v>37</v>
      </c>
      <c r="G50" s="59" t="s">
        <v>182</v>
      </c>
      <c r="H50" s="60">
        <v>12970</v>
      </c>
      <c r="I50" s="126">
        <v>12970</v>
      </c>
      <c r="J50" s="129">
        <f>IF(F50&lt;=0,0,IF(F50&lt;=2,5,IF(F50&lt;=4,10,IF(F50&lt;=9,15,IF(F50&lt;=14,20,IF(F50&gt;=15,25,))))))</f>
        <v>25</v>
      </c>
      <c r="K50" s="129">
        <f>(I50)*J50/100</f>
        <v>3242.5</v>
      </c>
      <c r="L50" s="131"/>
      <c r="M50" s="129">
        <f>I50*L50/100</f>
        <v>0</v>
      </c>
      <c r="N50" s="132">
        <v>10</v>
      </c>
      <c r="O50" s="129">
        <f t="shared" ref="O50" si="23">$I50*N50/100</f>
        <v>1297</v>
      </c>
      <c r="P50" s="61">
        <v>17</v>
      </c>
      <c r="Q50" s="61"/>
      <c r="R50" s="61"/>
      <c r="S50" s="114">
        <f t="shared" si="5"/>
        <v>12249.444444444443</v>
      </c>
      <c r="T50" s="114">
        <f t="shared" si="6"/>
        <v>0</v>
      </c>
      <c r="U50" s="114">
        <f t="shared" si="7"/>
        <v>0</v>
      </c>
      <c r="V50" s="61">
        <v>10</v>
      </c>
      <c r="W50" s="60">
        <f t="shared" si="17"/>
        <v>1224.9444444444443</v>
      </c>
      <c r="X50" s="60">
        <f t="shared" si="17"/>
        <v>0</v>
      </c>
      <c r="Y50" s="60">
        <f t="shared" si="17"/>
        <v>0</v>
      </c>
      <c r="Z50" s="61"/>
      <c r="AA50" s="60">
        <f t="shared" si="9"/>
        <v>0</v>
      </c>
      <c r="AB50" s="133"/>
      <c r="AC50" s="131">
        <v>1000</v>
      </c>
      <c r="AD50" s="131">
        <v>1000</v>
      </c>
      <c r="AE50" s="131"/>
      <c r="AF50" s="61"/>
      <c r="AG50" s="120">
        <f>K50+M50+O50+S50+T50+U50+S51+T51+U51+S52+T52+U52+W50+X50+Y50+W51+X51+Y51+W52+X52+Y52+AA50+AA51+AA52+AB50+AC50+AE50+AD50+AF50+AF51+AF52</f>
        <v>27940</v>
      </c>
      <c r="AH50" s="104"/>
    </row>
    <row r="51" spans="1:46" s="105" customFormat="1" ht="19.5" customHeight="1" x14ac:dyDescent="0.15">
      <c r="A51" s="123"/>
      <c r="B51" s="122"/>
      <c r="C51" s="125"/>
      <c r="D51" s="125"/>
      <c r="E51" s="122"/>
      <c r="F51" s="125"/>
      <c r="G51" s="59" t="s">
        <v>183</v>
      </c>
      <c r="H51" s="60">
        <v>12970</v>
      </c>
      <c r="I51" s="127"/>
      <c r="J51" s="130"/>
      <c r="K51" s="130"/>
      <c r="L51" s="131"/>
      <c r="M51" s="129"/>
      <c r="N51" s="132"/>
      <c r="O51" s="129"/>
      <c r="P51" s="61">
        <v>4</v>
      </c>
      <c r="Q51" s="61"/>
      <c r="R51" s="61"/>
      <c r="S51" s="114">
        <f t="shared" si="5"/>
        <v>2882.2222222222222</v>
      </c>
      <c r="T51" s="114">
        <f t="shared" si="6"/>
        <v>0</v>
      </c>
      <c r="U51" s="114">
        <f t="shared" si="7"/>
        <v>0</v>
      </c>
      <c r="V51" s="61">
        <v>10</v>
      </c>
      <c r="W51" s="60">
        <f t="shared" si="17"/>
        <v>288.22222222222223</v>
      </c>
      <c r="X51" s="60">
        <f t="shared" si="17"/>
        <v>0</v>
      </c>
      <c r="Y51" s="60">
        <f t="shared" si="17"/>
        <v>0</v>
      </c>
      <c r="Z51" s="61"/>
      <c r="AA51" s="60">
        <f>(S51+T51+U51)*15%</f>
        <v>432.33333333333331</v>
      </c>
      <c r="AB51" s="130"/>
      <c r="AC51" s="131"/>
      <c r="AD51" s="131"/>
      <c r="AE51" s="131"/>
      <c r="AF51" s="61"/>
      <c r="AG51" s="121"/>
      <c r="AH51" s="104"/>
    </row>
    <row r="52" spans="1:46" s="105" customFormat="1" ht="14.25" customHeight="1" x14ac:dyDescent="0.15">
      <c r="A52" s="124"/>
      <c r="B52" s="137"/>
      <c r="C52" s="125"/>
      <c r="D52" s="125"/>
      <c r="E52" s="137"/>
      <c r="F52" s="125"/>
      <c r="G52" s="59" t="s">
        <v>147</v>
      </c>
      <c r="H52" s="60">
        <v>12970</v>
      </c>
      <c r="I52" s="128"/>
      <c r="J52" s="130"/>
      <c r="K52" s="130"/>
      <c r="L52" s="131"/>
      <c r="M52" s="129"/>
      <c r="N52" s="132"/>
      <c r="O52" s="129"/>
      <c r="P52" s="61">
        <v>6</v>
      </c>
      <c r="Q52" s="61"/>
      <c r="R52" s="61"/>
      <c r="S52" s="114">
        <f t="shared" si="5"/>
        <v>4323.333333333333</v>
      </c>
      <c r="T52" s="114">
        <f t="shared" si="6"/>
        <v>0</v>
      </c>
      <c r="U52" s="114">
        <f t="shared" si="7"/>
        <v>0</v>
      </c>
      <c r="V52" s="61"/>
      <c r="W52" s="60">
        <f t="shared" si="17"/>
        <v>0</v>
      </c>
      <c r="X52" s="60">
        <f t="shared" si="17"/>
        <v>0</v>
      </c>
      <c r="Y52" s="60">
        <f t="shared" si="17"/>
        <v>0</v>
      </c>
      <c r="Z52" s="61"/>
      <c r="AA52" s="60">
        <f t="shared" si="9"/>
        <v>0</v>
      </c>
      <c r="AB52" s="130"/>
      <c r="AC52" s="131"/>
      <c r="AD52" s="131"/>
      <c r="AE52" s="131"/>
      <c r="AF52" s="61"/>
      <c r="AG52" s="121"/>
      <c r="AH52" s="104"/>
    </row>
    <row r="53" spans="1:46" s="105" customFormat="1" ht="12.75" customHeight="1" x14ac:dyDescent="0.15">
      <c r="A53" s="122">
        <f>A50+1</f>
        <v>11</v>
      </c>
      <c r="B53" s="125" t="s">
        <v>184</v>
      </c>
      <c r="C53" s="125" t="s">
        <v>174</v>
      </c>
      <c r="D53" s="125" t="s">
        <v>185</v>
      </c>
      <c r="E53" s="125" t="s">
        <v>186</v>
      </c>
      <c r="F53" s="125">
        <v>25</v>
      </c>
      <c r="G53" s="59" t="s">
        <v>187</v>
      </c>
      <c r="H53" s="60">
        <v>12970</v>
      </c>
      <c r="I53" s="126">
        <v>12970</v>
      </c>
      <c r="J53" s="129">
        <f>IF(F53&lt;=0,0,IF(F53&lt;=2,5,IF(F53&lt;=4,10,IF(F53&lt;=9,15,IF(F53&lt;=14,20,IF(F53&gt;=15,25,))))))</f>
        <v>25</v>
      </c>
      <c r="K53" s="129">
        <f>(I53)*J53/100</f>
        <v>3242.5</v>
      </c>
      <c r="L53" s="131"/>
      <c r="M53" s="129">
        <f>I53*L53/100</f>
        <v>0</v>
      </c>
      <c r="N53" s="132">
        <v>10</v>
      </c>
      <c r="O53" s="129">
        <f t="shared" ref="O53" si="24">$I53*N53/100</f>
        <v>1297</v>
      </c>
      <c r="P53" s="61"/>
      <c r="Q53" s="61">
        <v>10</v>
      </c>
      <c r="R53" s="61"/>
      <c r="S53" s="114">
        <f t="shared" si="5"/>
        <v>0</v>
      </c>
      <c r="T53" s="114">
        <f t="shared" si="6"/>
        <v>7205.5555555555557</v>
      </c>
      <c r="U53" s="114">
        <f t="shared" si="7"/>
        <v>0</v>
      </c>
      <c r="V53" s="61">
        <v>10</v>
      </c>
      <c r="W53" s="60">
        <f t="shared" si="17"/>
        <v>0</v>
      </c>
      <c r="X53" s="60">
        <f t="shared" si="17"/>
        <v>720.55555555555566</v>
      </c>
      <c r="Y53" s="60">
        <f t="shared" si="17"/>
        <v>0</v>
      </c>
      <c r="Z53" s="61"/>
      <c r="AA53" s="114">
        <f>(S53+T53+U53)*15%</f>
        <v>1080.8333333333333</v>
      </c>
      <c r="AB53" s="133"/>
      <c r="AC53" s="131">
        <v>1000</v>
      </c>
      <c r="AD53" s="131">
        <v>1000</v>
      </c>
      <c r="AE53" s="131"/>
      <c r="AF53" s="61"/>
      <c r="AG53" s="120">
        <f>K53+M53+O53+S53+T53+U53+S54+T54+U54+S55+T55+U55+W53+X53+Y53+W54+X54+Y54+W55+X55+Y55+AA53+AA54+AA55+AB53+AC53+AE53+AD53+AF53+AF54+AF55</f>
        <v>28876.722222222223</v>
      </c>
      <c r="AH53" s="104"/>
    </row>
    <row r="54" spans="1:46" s="105" customFormat="1" ht="14.25" customHeight="1" x14ac:dyDescent="0.15">
      <c r="A54" s="123"/>
      <c r="B54" s="125"/>
      <c r="C54" s="125"/>
      <c r="D54" s="125"/>
      <c r="E54" s="125"/>
      <c r="F54" s="125"/>
      <c r="G54" s="59" t="s">
        <v>188</v>
      </c>
      <c r="H54" s="60">
        <v>12970</v>
      </c>
      <c r="I54" s="127"/>
      <c r="J54" s="130"/>
      <c r="K54" s="130"/>
      <c r="L54" s="131"/>
      <c r="M54" s="129"/>
      <c r="N54" s="132"/>
      <c r="O54" s="129"/>
      <c r="P54" s="61"/>
      <c r="Q54" s="61">
        <v>7</v>
      </c>
      <c r="R54" s="61">
        <v>3</v>
      </c>
      <c r="S54" s="114">
        <f t="shared" si="5"/>
        <v>0</v>
      </c>
      <c r="T54" s="114">
        <f t="shared" si="6"/>
        <v>5043.8888888888887</v>
      </c>
      <c r="U54" s="114">
        <f t="shared" si="7"/>
        <v>2161.6666666666665</v>
      </c>
      <c r="V54" s="61">
        <v>10</v>
      </c>
      <c r="W54" s="60">
        <f t="shared" si="17"/>
        <v>0</v>
      </c>
      <c r="X54" s="60">
        <f t="shared" si="17"/>
        <v>504.38888888888891</v>
      </c>
      <c r="Y54" s="60">
        <f t="shared" si="17"/>
        <v>216.16666666666663</v>
      </c>
      <c r="Z54" s="61"/>
      <c r="AA54" s="114">
        <f>(S54+T54+U54)*15%</f>
        <v>1080.8333333333333</v>
      </c>
      <c r="AB54" s="130"/>
      <c r="AC54" s="131"/>
      <c r="AD54" s="131"/>
      <c r="AE54" s="131"/>
      <c r="AF54" s="61"/>
      <c r="AG54" s="121"/>
      <c r="AH54" s="104"/>
    </row>
    <row r="55" spans="1:46" s="105" customFormat="1" ht="14.25" customHeight="1" x14ac:dyDescent="0.15">
      <c r="A55" s="124"/>
      <c r="B55" s="125"/>
      <c r="C55" s="125"/>
      <c r="D55" s="125"/>
      <c r="E55" s="125"/>
      <c r="F55" s="125"/>
      <c r="G55" s="59" t="s">
        <v>147</v>
      </c>
      <c r="H55" s="60">
        <v>12970</v>
      </c>
      <c r="I55" s="128"/>
      <c r="J55" s="130"/>
      <c r="K55" s="130"/>
      <c r="L55" s="131"/>
      <c r="M55" s="129"/>
      <c r="N55" s="132"/>
      <c r="O55" s="129"/>
      <c r="P55" s="61"/>
      <c r="Q55" s="61">
        <v>6</v>
      </c>
      <c r="R55" s="61"/>
      <c r="S55" s="114">
        <f t="shared" si="5"/>
        <v>0</v>
      </c>
      <c r="T55" s="114">
        <f t="shared" si="6"/>
        <v>4323.333333333333</v>
      </c>
      <c r="U55" s="114">
        <f t="shared" si="7"/>
        <v>0</v>
      </c>
      <c r="V55" s="61"/>
      <c r="W55" s="60">
        <f t="shared" si="17"/>
        <v>0</v>
      </c>
      <c r="X55" s="60">
        <f t="shared" si="17"/>
        <v>0</v>
      </c>
      <c r="Y55" s="60">
        <f t="shared" si="17"/>
        <v>0</v>
      </c>
      <c r="Z55" s="61"/>
      <c r="AA55" s="60">
        <f t="shared" si="9"/>
        <v>0</v>
      </c>
      <c r="AB55" s="130"/>
      <c r="AC55" s="131"/>
      <c r="AD55" s="131"/>
      <c r="AE55" s="131"/>
      <c r="AF55" s="61"/>
      <c r="AG55" s="121"/>
      <c r="AH55" s="104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</row>
    <row r="56" spans="1:46" s="105" customFormat="1" ht="12.75" customHeight="1" x14ac:dyDescent="0.15">
      <c r="A56" s="122">
        <f>A53+1</f>
        <v>12</v>
      </c>
      <c r="B56" s="125" t="s">
        <v>189</v>
      </c>
      <c r="C56" s="125" t="s">
        <v>174</v>
      </c>
      <c r="D56" s="125" t="s">
        <v>190</v>
      </c>
      <c r="E56" s="125" t="s">
        <v>191</v>
      </c>
      <c r="F56" s="125">
        <v>48</v>
      </c>
      <c r="G56" s="59" t="s">
        <v>182</v>
      </c>
      <c r="H56" s="60">
        <v>12970</v>
      </c>
      <c r="I56" s="126">
        <v>12970</v>
      </c>
      <c r="J56" s="129">
        <f>IF(F56&lt;=0,0,IF(F56&lt;=2,5,IF(F56&lt;=4,10,IF(F56&lt;=9,15,IF(F56&lt;=14,20,IF(F56&gt;=15,25,))))))</f>
        <v>25</v>
      </c>
      <c r="K56" s="129">
        <f>(I56)*J56/100</f>
        <v>3242.5</v>
      </c>
      <c r="L56" s="131">
        <v>25</v>
      </c>
      <c r="M56" s="129">
        <f>I56*L56/100</f>
        <v>3242.5</v>
      </c>
      <c r="N56" s="132">
        <v>10</v>
      </c>
      <c r="O56" s="129">
        <f t="shared" ref="O56" si="25">$I56*N56/100</f>
        <v>1297</v>
      </c>
      <c r="P56" s="61">
        <v>17</v>
      </c>
      <c r="Q56" s="61"/>
      <c r="R56" s="61"/>
      <c r="S56" s="114">
        <f t="shared" si="5"/>
        <v>12249.444444444443</v>
      </c>
      <c r="T56" s="114">
        <f t="shared" si="6"/>
        <v>0</v>
      </c>
      <c r="U56" s="114">
        <f t="shared" si="7"/>
        <v>0</v>
      </c>
      <c r="V56" s="61">
        <v>10</v>
      </c>
      <c r="W56" s="60">
        <f t="shared" si="17"/>
        <v>1224.9444444444443</v>
      </c>
      <c r="X56" s="60">
        <f t="shared" si="17"/>
        <v>0</v>
      </c>
      <c r="Y56" s="60">
        <f t="shared" si="17"/>
        <v>0</v>
      </c>
      <c r="Z56" s="61"/>
      <c r="AA56" s="60">
        <f t="shared" si="9"/>
        <v>0</v>
      </c>
      <c r="AB56" s="133"/>
      <c r="AC56" s="131">
        <v>1000</v>
      </c>
      <c r="AD56" s="131">
        <v>1000</v>
      </c>
      <c r="AE56" s="131"/>
      <c r="AF56" s="61">
        <v>1297</v>
      </c>
      <c r="AG56" s="120">
        <f>K56+M56+O56+S56+T56+U56+S57+T57+U57+S58+T58+U58+W56+X56+Y56+W57+X57+Y57+W58+X58+Y58+AA56+AA57+AA58+AB56+AC56+AE56+AD56+AF56+AF57+AF58</f>
        <v>43287.833333333343</v>
      </c>
      <c r="AH56" s="104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</row>
    <row r="57" spans="1:46" s="105" customFormat="1" ht="14.25" customHeight="1" x14ac:dyDescent="0.15">
      <c r="A57" s="123"/>
      <c r="B57" s="125"/>
      <c r="C57" s="125"/>
      <c r="D57" s="125"/>
      <c r="E57" s="125"/>
      <c r="F57" s="125"/>
      <c r="G57" s="59" t="s">
        <v>192</v>
      </c>
      <c r="H57" s="60">
        <v>12970</v>
      </c>
      <c r="I57" s="127"/>
      <c r="J57" s="130"/>
      <c r="K57" s="130"/>
      <c r="L57" s="131"/>
      <c r="M57" s="129"/>
      <c r="N57" s="132"/>
      <c r="O57" s="129"/>
      <c r="P57" s="61">
        <v>16</v>
      </c>
      <c r="Q57" s="61"/>
      <c r="R57" s="61"/>
      <c r="S57" s="114">
        <f t="shared" si="5"/>
        <v>11528.888888888889</v>
      </c>
      <c r="T57" s="114">
        <f t="shared" si="6"/>
        <v>0</v>
      </c>
      <c r="U57" s="114">
        <f t="shared" si="7"/>
        <v>0</v>
      </c>
      <c r="V57" s="61">
        <v>10</v>
      </c>
      <c r="W57" s="60">
        <f t="shared" si="17"/>
        <v>1152.8888888888889</v>
      </c>
      <c r="X57" s="60">
        <f t="shared" si="17"/>
        <v>0</v>
      </c>
      <c r="Y57" s="60">
        <f t="shared" si="17"/>
        <v>0</v>
      </c>
      <c r="Z57" s="61"/>
      <c r="AA57" s="60">
        <f t="shared" si="9"/>
        <v>0</v>
      </c>
      <c r="AB57" s="130"/>
      <c r="AC57" s="131"/>
      <c r="AD57" s="131"/>
      <c r="AE57" s="131"/>
      <c r="AF57" s="61">
        <f>(S57+T57+U57)*15%</f>
        <v>1729.3333333333333</v>
      </c>
      <c r="AG57" s="121"/>
      <c r="AH57" s="104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</row>
    <row r="58" spans="1:46" s="105" customFormat="1" ht="14.25" customHeight="1" x14ac:dyDescent="0.15">
      <c r="A58" s="124"/>
      <c r="B58" s="125"/>
      <c r="C58" s="125"/>
      <c r="D58" s="125"/>
      <c r="E58" s="125"/>
      <c r="F58" s="125"/>
      <c r="G58" s="59" t="s">
        <v>147</v>
      </c>
      <c r="H58" s="60">
        <v>12970</v>
      </c>
      <c r="I58" s="128"/>
      <c r="J58" s="130"/>
      <c r="K58" s="130"/>
      <c r="L58" s="131"/>
      <c r="M58" s="129"/>
      <c r="N58" s="132"/>
      <c r="O58" s="129"/>
      <c r="P58" s="61">
        <v>6</v>
      </c>
      <c r="Q58" s="61"/>
      <c r="R58" s="61"/>
      <c r="S58" s="114">
        <f t="shared" si="5"/>
        <v>4323.333333333333</v>
      </c>
      <c r="T58" s="114">
        <f t="shared" si="6"/>
        <v>0</v>
      </c>
      <c r="U58" s="114">
        <f t="shared" si="7"/>
        <v>0</v>
      </c>
      <c r="V58" s="61"/>
      <c r="W58" s="60">
        <f t="shared" si="17"/>
        <v>0</v>
      </c>
      <c r="X58" s="60">
        <f t="shared" si="17"/>
        <v>0</v>
      </c>
      <c r="Y58" s="60">
        <f t="shared" si="17"/>
        <v>0</v>
      </c>
      <c r="Z58" s="61"/>
      <c r="AA58" s="60">
        <f t="shared" si="9"/>
        <v>0</v>
      </c>
      <c r="AB58" s="130"/>
      <c r="AC58" s="131"/>
      <c r="AD58" s="131"/>
      <c r="AE58" s="131"/>
      <c r="AF58" s="61"/>
      <c r="AG58" s="121"/>
      <c r="AH58" s="104"/>
      <c r="AJ58" s="108"/>
      <c r="AK58" s="109"/>
      <c r="AL58" s="134"/>
      <c r="AM58" s="135"/>
      <c r="AN58" s="134"/>
      <c r="AO58" s="135"/>
      <c r="AP58" s="134"/>
      <c r="AQ58" s="135"/>
      <c r="AR58" s="110"/>
      <c r="AS58" s="110"/>
      <c r="AT58" s="108"/>
    </row>
    <row r="59" spans="1:46" s="105" customFormat="1" ht="12.75" customHeight="1" x14ac:dyDescent="0.15">
      <c r="A59" s="122">
        <f>A56+1</f>
        <v>13</v>
      </c>
      <c r="B59" s="125" t="s">
        <v>193</v>
      </c>
      <c r="C59" s="125" t="s">
        <v>174</v>
      </c>
      <c r="D59" s="125" t="s">
        <v>194</v>
      </c>
      <c r="E59" s="125" t="s">
        <v>191</v>
      </c>
      <c r="F59" s="125">
        <v>44</v>
      </c>
      <c r="G59" s="59" t="s">
        <v>81</v>
      </c>
      <c r="H59" s="60">
        <v>12970</v>
      </c>
      <c r="I59" s="126">
        <v>12970</v>
      </c>
      <c r="J59" s="129">
        <f>IF(F59&lt;=0,0,IF(F59&lt;=2,5,IF(F59&lt;=4,10,IF(F59&lt;=9,15,IF(F59&lt;=14,20,IF(F59&gt;=15,25,))))))</f>
        <v>25</v>
      </c>
      <c r="K59" s="129">
        <f>(I59)*J59/100</f>
        <v>3242.5</v>
      </c>
      <c r="L59" s="131">
        <v>25</v>
      </c>
      <c r="M59" s="129">
        <f>I59*L59/100</f>
        <v>3242.5</v>
      </c>
      <c r="N59" s="132"/>
      <c r="O59" s="129">
        <f t="shared" ref="O59" si="26">$I59*N59/100</f>
        <v>0</v>
      </c>
      <c r="P59" s="61"/>
      <c r="Q59" s="61">
        <v>14</v>
      </c>
      <c r="R59" s="61"/>
      <c r="S59" s="114">
        <f t="shared" si="5"/>
        <v>0</v>
      </c>
      <c r="T59" s="114">
        <f t="shared" si="6"/>
        <v>10087.777777777777</v>
      </c>
      <c r="U59" s="114">
        <f t="shared" si="7"/>
        <v>0</v>
      </c>
      <c r="V59" s="61"/>
      <c r="W59" s="60">
        <f t="shared" si="17"/>
        <v>0</v>
      </c>
      <c r="X59" s="60">
        <f t="shared" si="17"/>
        <v>0</v>
      </c>
      <c r="Y59" s="60">
        <f t="shared" si="17"/>
        <v>0</v>
      </c>
      <c r="Z59" s="61"/>
      <c r="AA59" s="60">
        <f t="shared" si="9"/>
        <v>0</v>
      </c>
      <c r="AB59" s="133"/>
      <c r="AC59" s="131"/>
      <c r="AD59" s="131"/>
      <c r="AE59" s="131">
        <v>4</v>
      </c>
      <c r="AF59" s="61"/>
      <c r="AG59" s="120">
        <f>K59+M59+O59+S59+T59+U59+S60+T60+U60+S61+T61+U61+W59+X59+Y59+W60+X60+Y60+W61+X61+Y61+AA59+AA60+AA61+AB59+AC59+AE59+AD59+AF59+AF60+AF61</f>
        <v>16576.777777777777</v>
      </c>
      <c r="AH59" s="104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</row>
    <row r="60" spans="1:46" s="105" customFormat="1" ht="14.25" customHeight="1" x14ac:dyDescent="0.15">
      <c r="A60" s="123"/>
      <c r="B60" s="125"/>
      <c r="C60" s="125"/>
      <c r="D60" s="125"/>
      <c r="E60" s="125"/>
      <c r="F60" s="125"/>
      <c r="G60" s="59" t="s">
        <v>147</v>
      </c>
      <c r="H60" s="60">
        <v>12970</v>
      </c>
      <c r="I60" s="127"/>
      <c r="J60" s="130"/>
      <c r="K60" s="130"/>
      <c r="L60" s="131"/>
      <c r="M60" s="129"/>
      <c r="N60" s="132"/>
      <c r="O60" s="129"/>
      <c r="P60" s="61"/>
      <c r="Q60" s="61"/>
      <c r="R60" s="61"/>
      <c r="S60" s="114">
        <f t="shared" si="5"/>
        <v>0</v>
      </c>
      <c r="T60" s="114">
        <f t="shared" si="6"/>
        <v>0</v>
      </c>
      <c r="U60" s="114">
        <f t="shared" si="7"/>
        <v>0</v>
      </c>
      <c r="V60" s="61"/>
      <c r="W60" s="60">
        <f t="shared" si="17"/>
        <v>0</v>
      </c>
      <c r="X60" s="60">
        <f t="shared" si="17"/>
        <v>0</v>
      </c>
      <c r="Y60" s="60">
        <f t="shared" si="17"/>
        <v>0</v>
      </c>
      <c r="Z60" s="61"/>
      <c r="AA60" s="60">
        <f t="shared" si="9"/>
        <v>0</v>
      </c>
      <c r="AB60" s="130"/>
      <c r="AC60" s="131"/>
      <c r="AD60" s="131"/>
      <c r="AE60" s="131"/>
      <c r="AF60" s="61"/>
      <c r="AG60" s="121"/>
      <c r="AH60" s="104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</row>
    <row r="61" spans="1:46" s="105" customFormat="1" ht="14.25" customHeight="1" x14ac:dyDescent="0.15">
      <c r="A61" s="124"/>
      <c r="B61" s="125"/>
      <c r="C61" s="125"/>
      <c r="D61" s="125"/>
      <c r="E61" s="125"/>
      <c r="F61" s="125"/>
      <c r="G61" s="59"/>
      <c r="H61" s="60">
        <f t="shared" ref="H61" si="27">IF(G61=0,0,$H$22)</f>
        <v>0</v>
      </c>
      <c r="I61" s="128"/>
      <c r="J61" s="130"/>
      <c r="K61" s="130"/>
      <c r="L61" s="131"/>
      <c r="M61" s="129"/>
      <c r="N61" s="132"/>
      <c r="O61" s="129"/>
      <c r="P61" s="61"/>
      <c r="Q61" s="61"/>
      <c r="R61" s="61"/>
      <c r="S61" s="114">
        <f t="shared" ref="S61" si="28">$H61/18*P61</f>
        <v>0</v>
      </c>
      <c r="T61" s="114">
        <f t="shared" ref="T61" si="29">$H61/18*Q61</f>
        <v>0</v>
      </c>
      <c r="U61" s="114">
        <f t="shared" ref="U61" si="30">$H61/18*R61</f>
        <v>0</v>
      </c>
      <c r="V61" s="61"/>
      <c r="W61" s="60">
        <f t="shared" si="17"/>
        <v>0</v>
      </c>
      <c r="X61" s="60">
        <f t="shared" si="17"/>
        <v>0</v>
      </c>
      <c r="Y61" s="60">
        <f t="shared" si="17"/>
        <v>0</v>
      </c>
      <c r="Z61" s="61"/>
      <c r="AA61" s="60">
        <f t="shared" si="9"/>
        <v>0</v>
      </c>
      <c r="AB61" s="130"/>
      <c r="AC61" s="131"/>
      <c r="AD61" s="131"/>
      <c r="AE61" s="131"/>
      <c r="AF61" s="61"/>
      <c r="AG61" s="121"/>
      <c r="AH61" s="104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</row>
    <row r="62" spans="1:46" ht="14.25" customHeight="1" x14ac:dyDescent="0.15">
      <c r="A62" s="204"/>
      <c r="B62" s="179" t="s">
        <v>42</v>
      </c>
      <c r="C62" s="180"/>
      <c r="D62" s="180"/>
      <c r="E62" s="180"/>
      <c r="F62" s="180"/>
      <c r="G62" s="180"/>
      <c r="H62" s="181"/>
      <c r="I62" s="188"/>
      <c r="J62" s="188"/>
      <c r="K62" s="118">
        <f>SUM(K23:K61)</f>
        <v>14051</v>
      </c>
      <c r="L62" s="118"/>
      <c r="M62" s="118">
        <f>SUM(M23:M61)</f>
        <v>6485</v>
      </c>
      <c r="N62" s="118"/>
      <c r="O62" s="118">
        <f t="shared" ref="O62:U62" si="31">SUM(O23:O61)</f>
        <v>5188</v>
      </c>
      <c r="P62" s="118">
        <f t="shared" si="31"/>
        <v>66</v>
      </c>
      <c r="Q62" s="118">
        <f t="shared" si="31"/>
        <v>108</v>
      </c>
      <c r="R62" s="118">
        <f t="shared" si="31"/>
        <v>5</v>
      </c>
      <c r="S62" s="118">
        <f t="shared" si="31"/>
        <v>47556.666666666672</v>
      </c>
      <c r="T62" s="118">
        <f t="shared" si="31"/>
        <v>65570.555555555562</v>
      </c>
      <c r="U62" s="118">
        <f t="shared" si="31"/>
        <v>3602.7777777777774</v>
      </c>
      <c r="V62" s="118"/>
      <c r="W62" s="118">
        <f>SUM(W23:W61)</f>
        <v>3891</v>
      </c>
      <c r="X62" s="118">
        <f>SUM(X23:X61)</f>
        <v>3746.8888888888887</v>
      </c>
      <c r="Y62" s="118">
        <f>SUM(Y23:Y61)</f>
        <v>360.27777777777771</v>
      </c>
      <c r="Z62" s="118"/>
      <c r="AA62" s="118">
        <f t="shared" ref="AA62:AG62" si="32">SUM(AA23:AA61)</f>
        <v>2594</v>
      </c>
      <c r="AB62" s="118">
        <f t="shared" si="32"/>
        <v>0</v>
      </c>
      <c r="AC62" s="118">
        <f t="shared" si="32"/>
        <v>5000</v>
      </c>
      <c r="AD62" s="118">
        <f t="shared" si="32"/>
        <v>4000</v>
      </c>
      <c r="AE62" s="118">
        <f t="shared" si="32"/>
        <v>18</v>
      </c>
      <c r="AF62" s="118">
        <f t="shared" si="32"/>
        <v>4107.1666666666661</v>
      </c>
      <c r="AG62" s="118" t="e">
        <f t="shared" si="32"/>
        <v>#VALUE!</v>
      </c>
      <c r="AH62" s="6"/>
    </row>
    <row r="63" spans="1:46" ht="18.75" customHeight="1" x14ac:dyDescent="0.15">
      <c r="A63" s="205"/>
      <c r="B63" s="182"/>
      <c r="C63" s="183"/>
      <c r="D63" s="183"/>
      <c r="E63" s="183"/>
      <c r="F63" s="183"/>
      <c r="G63" s="183"/>
      <c r="H63" s="184"/>
      <c r="I63" s="189"/>
      <c r="J63" s="18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6"/>
    </row>
    <row r="64" spans="1:46" ht="3.75" customHeight="1" x14ac:dyDescent="0.15">
      <c r="A64" s="205"/>
      <c r="B64" s="185"/>
      <c r="C64" s="186"/>
      <c r="D64" s="186"/>
      <c r="E64" s="186"/>
      <c r="F64" s="186"/>
      <c r="G64" s="186"/>
      <c r="H64" s="187"/>
      <c r="I64" s="189"/>
      <c r="J64" s="18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6"/>
    </row>
    <row r="65" spans="1:46" ht="12.75" customHeight="1" x14ac:dyDescent="0.15">
      <c r="A65" s="146" t="s">
        <v>0</v>
      </c>
      <c r="B65" s="146" t="s">
        <v>1</v>
      </c>
      <c r="C65" s="146" t="s">
        <v>2</v>
      </c>
      <c r="D65" s="146" t="s">
        <v>32</v>
      </c>
      <c r="E65" s="146" t="s">
        <v>35</v>
      </c>
      <c r="F65" s="146" t="s">
        <v>3</v>
      </c>
      <c r="G65" s="146" t="s">
        <v>4</v>
      </c>
      <c r="H65" s="199" t="s">
        <v>30</v>
      </c>
      <c r="I65" s="146" t="s">
        <v>31</v>
      </c>
      <c r="J65" s="195" t="s">
        <v>12</v>
      </c>
      <c r="K65" s="196"/>
      <c r="L65" s="195" t="s">
        <v>33</v>
      </c>
      <c r="M65" s="196"/>
      <c r="N65" s="195" t="s">
        <v>13</v>
      </c>
      <c r="O65" s="196"/>
      <c r="P65" s="195" t="s">
        <v>5</v>
      </c>
      <c r="Q65" s="206"/>
      <c r="R65" s="196"/>
      <c r="S65" s="195" t="s">
        <v>28</v>
      </c>
      <c r="T65" s="206"/>
      <c r="U65" s="196"/>
      <c r="V65" s="208" t="s">
        <v>29</v>
      </c>
      <c r="W65" s="209"/>
      <c r="X65" s="209"/>
      <c r="Y65" s="209"/>
      <c r="Z65" s="209"/>
      <c r="AA65" s="209"/>
      <c r="AB65" s="209"/>
      <c r="AC65" s="209"/>
      <c r="AD65" s="209"/>
      <c r="AE65" s="209"/>
      <c r="AF65" s="210"/>
      <c r="AG65" s="216" t="s">
        <v>41</v>
      </c>
      <c r="AH65" s="6"/>
    </row>
    <row r="66" spans="1:46" ht="20.25" customHeight="1" x14ac:dyDescent="0.15">
      <c r="A66" s="140"/>
      <c r="B66" s="140"/>
      <c r="C66" s="140"/>
      <c r="D66" s="140"/>
      <c r="E66" s="140"/>
      <c r="F66" s="140"/>
      <c r="G66" s="140"/>
      <c r="H66" s="200"/>
      <c r="I66" s="140"/>
      <c r="J66" s="197"/>
      <c r="K66" s="198"/>
      <c r="L66" s="197"/>
      <c r="M66" s="198"/>
      <c r="N66" s="197"/>
      <c r="O66" s="198"/>
      <c r="P66" s="197"/>
      <c r="Q66" s="207"/>
      <c r="R66" s="198"/>
      <c r="S66" s="197"/>
      <c r="T66" s="207"/>
      <c r="U66" s="198"/>
      <c r="V66" s="211" t="s">
        <v>8</v>
      </c>
      <c r="W66" s="212"/>
      <c r="X66" s="212"/>
      <c r="Y66" s="213"/>
      <c r="Z66" s="79"/>
      <c r="AA66" s="79"/>
      <c r="AB66" s="70"/>
      <c r="AC66" s="71"/>
      <c r="AD66" s="71"/>
      <c r="AE66" s="71"/>
      <c r="AF66" s="217" t="s">
        <v>133</v>
      </c>
      <c r="AG66" s="216"/>
      <c r="AH66" s="6"/>
    </row>
    <row r="67" spans="1:46" ht="90.75" customHeight="1" x14ac:dyDescent="0.15">
      <c r="A67" s="140"/>
      <c r="B67" s="140"/>
      <c r="C67" s="140"/>
      <c r="D67" s="140"/>
      <c r="E67" s="147"/>
      <c r="F67" s="147"/>
      <c r="G67" s="147"/>
      <c r="H67" s="72">
        <v>12970</v>
      </c>
      <c r="I67" s="147"/>
      <c r="J67" s="73" t="s">
        <v>10</v>
      </c>
      <c r="K67" s="74" t="s">
        <v>11</v>
      </c>
      <c r="L67" s="73" t="s">
        <v>10</v>
      </c>
      <c r="M67" s="74" t="s">
        <v>11</v>
      </c>
      <c r="N67" s="73" t="s">
        <v>10</v>
      </c>
      <c r="O67" s="74" t="s">
        <v>11</v>
      </c>
      <c r="P67" s="75" t="s">
        <v>120</v>
      </c>
      <c r="Q67" s="76" t="s">
        <v>6</v>
      </c>
      <c r="R67" s="76" t="s">
        <v>7</v>
      </c>
      <c r="S67" s="75" t="s">
        <v>120</v>
      </c>
      <c r="T67" s="76" t="s">
        <v>6</v>
      </c>
      <c r="U67" s="76" t="s">
        <v>7</v>
      </c>
      <c r="V67" s="76" t="s">
        <v>10</v>
      </c>
      <c r="W67" s="75" t="s">
        <v>120</v>
      </c>
      <c r="X67" s="76" t="s">
        <v>6</v>
      </c>
      <c r="Y67" s="76" t="s">
        <v>7</v>
      </c>
      <c r="Z67" s="80" t="s">
        <v>10</v>
      </c>
      <c r="AA67" s="80" t="s">
        <v>86</v>
      </c>
      <c r="AB67" s="74" t="s">
        <v>40</v>
      </c>
      <c r="AC67" s="71" t="s">
        <v>36</v>
      </c>
      <c r="AD67" s="71" t="s">
        <v>9</v>
      </c>
      <c r="AE67" s="77" t="s">
        <v>37</v>
      </c>
      <c r="AF67" s="218"/>
      <c r="AG67" s="146"/>
      <c r="AH67" s="6"/>
    </row>
    <row r="68" spans="1:46" x14ac:dyDescent="0.15">
      <c r="A68" s="78">
        <v>1</v>
      </c>
      <c r="B68" s="78">
        <v>2</v>
      </c>
      <c r="C68" s="78">
        <v>3</v>
      </c>
      <c r="D68" s="78">
        <v>4</v>
      </c>
      <c r="E68" s="78">
        <v>5</v>
      </c>
      <c r="F68" s="78">
        <v>6</v>
      </c>
      <c r="G68" s="78">
        <v>7</v>
      </c>
      <c r="H68" s="78">
        <v>8</v>
      </c>
      <c r="I68" s="78">
        <v>9</v>
      </c>
      <c r="J68" s="78">
        <v>10</v>
      </c>
      <c r="K68" s="78">
        <v>11</v>
      </c>
      <c r="L68" s="78">
        <v>12</v>
      </c>
      <c r="M68" s="78">
        <v>13</v>
      </c>
      <c r="N68" s="78">
        <v>14</v>
      </c>
      <c r="O68" s="78">
        <v>15</v>
      </c>
      <c r="P68" s="78">
        <v>16</v>
      </c>
      <c r="Q68" s="78">
        <v>17</v>
      </c>
      <c r="R68" s="78">
        <v>18</v>
      </c>
      <c r="S68" s="78">
        <v>19</v>
      </c>
      <c r="T68" s="78">
        <v>20</v>
      </c>
      <c r="U68" s="78">
        <v>21</v>
      </c>
      <c r="V68" s="78">
        <v>22</v>
      </c>
      <c r="W68" s="78">
        <v>23</v>
      </c>
      <c r="X68" s="78">
        <v>24</v>
      </c>
      <c r="Y68" s="78">
        <v>25</v>
      </c>
      <c r="Z68" s="78">
        <v>30</v>
      </c>
      <c r="AA68" s="78">
        <v>31</v>
      </c>
      <c r="AB68" s="78">
        <v>26</v>
      </c>
      <c r="AC68" s="78">
        <v>27</v>
      </c>
      <c r="AD68" s="78">
        <v>28</v>
      </c>
      <c r="AE68" s="78">
        <v>29</v>
      </c>
      <c r="AF68" s="78">
        <v>32</v>
      </c>
      <c r="AG68" s="78">
        <v>33</v>
      </c>
      <c r="AH68" s="6"/>
    </row>
    <row r="69" spans="1:46" s="105" customFormat="1" ht="12.75" customHeight="1" x14ac:dyDescent="0.15">
      <c r="A69" s="122">
        <v>14</v>
      </c>
      <c r="B69" s="125" t="s">
        <v>195</v>
      </c>
      <c r="C69" s="125" t="s">
        <v>174</v>
      </c>
      <c r="D69" s="125" t="s">
        <v>196</v>
      </c>
      <c r="E69" s="125" t="s">
        <v>197</v>
      </c>
      <c r="F69" s="125">
        <v>35</v>
      </c>
      <c r="G69" s="59" t="s">
        <v>182</v>
      </c>
      <c r="H69" s="114">
        <v>12970</v>
      </c>
      <c r="I69" s="126">
        <v>12970</v>
      </c>
      <c r="J69" s="129">
        <f>IF(F69&lt;=0,0,IF(F69&lt;=2,5,IF(F69&lt;=4,10,IF(F69&lt;=9,15,IF(F69&lt;=14,20,IF(F69&gt;=15,25,))))))</f>
        <v>25</v>
      </c>
      <c r="K69" s="129">
        <f>(I69)*J69/100</f>
        <v>3242.5</v>
      </c>
      <c r="L69" s="131"/>
      <c r="M69" s="129">
        <f>I69*L69/100</f>
        <v>0</v>
      </c>
      <c r="N69" s="132"/>
      <c r="O69" s="129">
        <f t="shared" ref="O69" si="33">$I69*N69/100</f>
        <v>0</v>
      </c>
      <c r="P69" s="61">
        <v>18</v>
      </c>
      <c r="Q69" s="61"/>
      <c r="R69" s="61"/>
      <c r="S69" s="60">
        <f t="shared" ref="S69" si="34">$H69/18*P69</f>
        <v>12970</v>
      </c>
      <c r="T69" s="60">
        <f t="shared" ref="T69" si="35">$H69/18*Q69</f>
        <v>0</v>
      </c>
      <c r="U69" s="60">
        <f t="shared" ref="U69" si="36">$H69/18*R69</f>
        <v>0</v>
      </c>
      <c r="V69" s="61">
        <v>10</v>
      </c>
      <c r="W69" s="60">
        <f t="shared" ref="W69:Y84" si="37">S69*$V69/100</f>
        <v>1297</v>
      </c>
      <c r="X69" s="60">
        <f t="shared" si="37"/>
        <v>0</v>
      </c>
      <c r="Y69" s="60">
        <f t="shared" si="37"/>
        <v>0</v>
      </c>
      <c r="Z69" s="61"/>
      <c r="AA69" s="60">
        <f t="shared" ref="AA69:AA125" si="38">(S69+T69+U69)*Z69/100</f>
        <v>0</v>
      </c>
      <c r="AB69" s="133"/>
      <c r="AC69" s="131">
        <v>1000</v>
      </c>
      <c r="AD69" s="131">
        <v>1000</v>
      </c>
      <c r="AE69" s="131"/>
      <c r="AF69" s="61"/>
      <c r="AG69" s="120">
        <f>K69+M69+O69+S69+T69+U69+S70+T70+U70+S71+T71+U71+W69+X69+Y69+W70+X70+Y70+W71+X71+Y71+AA69+AA70+AA71+AB69+AC69+AE69+AD69+AF69+AF70+AF71</f>
        <v>26534.916666666668</v>
      </c>
      <c r="AH69" s="104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</row>
    <row r="70" spans="1:46" s="105" customFormat="1" ht="14.25" customHeight="1" x14ac:dyDescent="0.15">
      <c r="A70" s="123"/>
      <c r="B70" s="125"/>
      <c r="C70" s="125"/>
      <c r="D70" s="125"/>
      <c r="E70" s="125"/>
      <c r="F70" s="125"/>
      <c r="G70" s="59" t="s">
        <v>183</v>
      </c>
      <c r="H70" s="114">
        <v>12970</v>
      </c>
      <c r="I70" s="127"/>
      <c r="J70" s="130"/>
      <c r="K70" s="130"/>
      <c r="L70" s="131"/>
      <c r="M70" s="129"/>
      <c r="N70" s="132"/>
      <c r="O70" s="129"/>
      <c r="P70" s="61">
        <v>3</v>
      </c>
      <c r="Q70" s="61"/>
      <c r="R70" s="61"/>
      <c r="S70" s="60">
        <f t="shared" ref="S70:S133" si="39">$H70/18*P70</f>
        <v>2161.6666666666665</v>
      </c>
      <c r="T70" s="60">
        <f t="shared" ref="T70:T133" si="40">$H70/18*Q70</f>
        <v>0</v>
      </c>
      <c r="U70" s="60">
        <f t="shared" ref="U70:U133" si="41">$H70/18*R70</f>
        <v>0</v>
      </c>
      <c r="V70" s="61">
        <v>10</v>
      </c>
      <c r="W70" s="60">
        <f t="shared" si="37"/>
        <v>216.16666666666663</v>
      </c>
      <c r="X70" s="60">
        <f t="shared" si="37"/>
        <v>0</v>
      </c>
      <c r="Y70" s="60">
        <f t="shared" si="37"/>
        <v>0</v>
      </c>
      <c r="Z70" s="61"/>
      <c r="AA70" s="114">
        <f>(S70+T70+U70)*15%</f>
        <v>324.24999999999994</v>
      </c>
      <c r="AB70" s="130"/>
      <c r="AC70" s="131"/>
      <c r="AD70" s="131"/>
      <c r="AE70" s="131"/>
      <c r="AF70" s="61"/>
      <c r="AG70" s="121"/>
      <c r="AH70" s="104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</row>
    <row r="71" spans="1:46" s="105" customFormat="1" ht="14.25" customHeight="1" x14ac:dyDescent="0.15">
      <c r="A71" s="124"/>
      <c r="B71" s="125"/>
      <c r="C71" s="125"/>
      <c r="D71" s="125"/>
      <c r="E71" s="125"/>
      <c r="F71" s="125"/>
      <c r="G71" s="59" t="s">
        <v>147</v>
      </c>
      <c r="H71" s="114">
        <v>12970</v>
      </c>
      <c r="I71" s="128"/>
      <c r="J71" s="130"/>
      <c r="K71" s="130"/>
      <c r="L71" s="131"/>
      <c r="M71" s="129"/>
      <c r="N71" s="132"/>
      <c r="O71" s="129"/>
      <c r="P71" s="61">
        <v>6</v>
      </c>
      <c r="Q71" s="61"/>
      <c r="R71" s="61"/>
      <c r="S71" s="60">
        <f t="shared" si="39"/>
        <v>4323.333333333333</v>
      </c>
      <c r="T71" s="60">
        <f t="shared" si="40"/>
        <v>0</v>
      </c>
      <c r="U71" s="60">
        <f t="shared" si="41"/>
        <v>0</v>
      </c>
      <c r="V71" s="61"/>
      <c r="W71" s="60">
        <f t="shared" si="37"/>
        <v>0</v>
      </c>
      <c r="X71" s="60">
        <f t="shared" si="37"/>
        <v>0</v>
      </c>
      <c r="Y71" s="60">
        <f t="shared" si="37"/>
        <v>0</v>
      </c>
      <c r="Z71" s="61"/>
      <c r="AA71" s="60">
        <f t="shared" si="38"/>
        <v>0</v>
      </c>
      <c r="AB71" s="130"/>
      <c r="AC71" s="131"/>
      <c r="AD71" s="131"/>
      <c r="AE71" s="131"/>
      <c r="AF71" s="61"/>
      <c r="AG71" s="121"/>
      <c r="AH71" s="104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</row>
    <row r="72" spans="1:46" s="105" customFormat="1" ht="12.75" customHeight="1" x14ac:dyDescent="0.15">
      <c r="A72" s="122">
        <v>15</v>
      </c>
      <c r="B72" s="125" t="s">
        <v>198</v>
      </c>
      <c r="C72" s="125" t="s">
        <v>174</v>
      </c>
      <c r="D72" s="125" t="s">
        <v>199</v>
      </c>
      <c r="E72" s="125" t="s">
        <v>200</v>
      </c>
      <c r="F72" s="125">
        <v>34</v>
      </c>
      <c r="G72" s="59" t="s">
        <v>182</v>
      </c>
      <c r="H72" s="114">
        <v>12970</v>
      </c>
      <c r="I72" s="126">
        <v>12970</v>
      </c>
      <c r="J72" s="129">
        <f>IF(F72&lt;=0,0,IF(F72&lt;=2,5,IF(F72&lt;=4,10,IF(F72&lt;=9,15,IF(F72&lt;=14,20,IF(F72&gt;=15,25,))))))</f>
        <v>25</v>
      </c>
      <c r="K72" s="129">
        <f>(I72)*J72/100</f>
        <v>3242.5</v>
      </c>
      <c r="L72" s="131"/>
      <c r="M72" s="129">
        <f>I72*L72/100</f>
        <v>0</v>
      </c>
      <c r="N72" s="132"/>
      <c r="O72" s="129">
        <f t="shared" ref="O72" si="42">$I72*N72/100</f>
        <v>0</v>
      </c>
      <c r="P72" s="61">
        <v>17</v>
      </c>
      <c r="Q72" s="61"/>
      <c r="R72" s="61"/>
      <c r="S72" s="60">
        <f t="shared" si="39"/>
        <v>12249.444444444443</v>
      </c>
      <c r="T72" s="60">
        <f t="shared" si="40"/>
        <v>0</v>
      </c>
      <c r="U72" s="60">
        <f t="shared" si="41"/>
        <v>0</v>
      </c>
      <c r="V72" s="61">
        <v>10</v>
      </c>
      <c r="W72" s="60">
        <f t="shared" si="37"/>
        <v>1224.9444444444443</v>
      </c>
      <c r="X72" s="60">
        <f t="shared" si="37"/>
        <v>0</v>
      </c>
      <c r="Y72" s="60">
        <f t="shared" si="37"/>
        <v>0</v>
      </c>
      <c r="Z72" s="61"/>
      <c r="AA72" s="60">
        <f t="shared" si="38"/>
        <v>0</v>
      </c>
      <c r="AB72" s="133"/>
      <c r="AC72" s="131">
        <v>1000</v>
      </c>
      <c r="AD72" s="131">
        <v>1000</v>
      </c>
      <c r="AE72" s="131"/>
      <c r="AF72" s="61"/>
      <c r="AG72" s="120">
        <f>K72+M72+O72+S72+T72+U72+S73+T73+U73+S74+T74+U74+W72+X72+Y72+W73+X73+Y73+W74+X74+Y74+AA72+AA73+AA74+AB72+AC72+AE72+AD72+AF72+AF73+AF74</f>
        <v>26642.999999999996</v>
      </c>
      <c r="AH72" s="104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</row>
    <row r="73" spans="1:46" s="105" customFormat="1" ht="14.25" customHeight="1" x14ac:dyDescent="0.15">
      <c r="A73" s="123"/>
      <c r="B73" s="125"/>
      <c r="C73" s="125"/>
      <c r="D73" s="125"/>
      <c r="E73" s="125"/>
      <c r="F73" s="125"/>
      <c r="G73" s="59" t="s">
        <v>183</v>
      </c>
      <c r="H73" s="114">
        <v>12970</v>
      </c>
      <c r="I73" s="127"/>
      <c r="J73" s="130"/>
      <c r="K73" s="130"/>
      <c r="L73" s="131"/>
      <c r="M73" s="129"/>
      <c r="N73" s="132"/>
      <c r="O73" s="129"/>
      <c r="P73" s="61">
        <v>4</v>
      </c>
      <c r="Q73" s="61"/>
      <c r="R73" s="61"/>
      <c r="S73" s="60">
        <f t="shared" si="39"/>
        <v>2882.2222222222222</v>
      </c>
      <c r="T73" s="60">
        <f t="shared" si="40"/>
        <v>0</v>
      </c>
      <c r="U73" s="60">
        <f t="shared" si="41"/>
        <v>0</v>
      </c>
      <c r="V73" s="61">
        <v>10</v>
      </c>
      <c r="W73" s="60">
        <f t="shared" si="37"/>
        <v>288.22222222222223</v>
      </c>
      <c r="X73" s="60">
        <f t="shared" si="37"/>
        <v>0</v>
      </c>
      <c r="Y73" s="60">
        <f t="shared" si="37"/>
        <v>0</v>
      </c>
      <c r="Z73" s="61"/>
      <c r="AA73" s="114">
        <f>(S73+T73+U73)*15%</f>
        <v>432.33333333333331</v>
      </c>
      <c r="AB73" s="130"/>
      <c r="AC73" s="131"/>
      <c r="AD73" s="131"/>
      <c r="AE73" s="131"/>
      <c r="AF73" s="61"/>
      <c r="AG73" s="121"/>
      <c r="AH73" s="104"/>
    </row>
    <row r="74" spans="1:46" s="105" customFormat="1" ht="14.25" customHeight="1" x14ac:dyDescent="0.15">
      <c r="A74" s="124"/>
      <c r="B74" s="125"/>
      <c r="C74" s="125"/>
      <c r="D74" s="125"/>
      <c r="E74" s="125"/>
      <c r="F74" s="125"/>
      <c r="G74" s="59" t="s">
        <v>147</v>
      </c>
      <c r="H74" s="114">
        <v>12970</v>
      </c>
      <c r="I74" s="128"/>
      <c r="J74" s="130"/>
      <c r="K74" s="130"/>
      <c r="L74" s="131"/>
      <c r="M74" s="129"/>
      <c r="N74" s="132"/>
      <c r="O74" s="129"/>
      <c r="P74" s="61">
        <v>6</v>
      </c>
      <c r="Q74" s="61"/>
      <c r="R74" s="61"/>
      <c r="S74" s="60">
        <f t="shared" si="39"/>
        <v>4323.333333333333</v>
      </c>
      <c r="T74" s="60">
        <f t="shared" si="40"/>
        <v>0</v>
      </c>
      <c r="U74" s="60">
        <f t="shared" si="41"/>
        <v>0</v>
      </c>
      <c r="V74" s="61"/>
      <c r="W74" s="60">
        <f t="shared" si="37"/>
        <v>0</v>
      </c>
      <c r="X74" s="60">
        <f t="shared" si="37"/>
        <v>0</v>
      </c>
      <c r="Y74" s="60">
        <f t="shared" si="37"/>
        <v>0</v>
      </c>
      <c r="Z74" s="61"/>
      <c r="AA74" s="60">
        <f t="shared" si="38"/>
        <v>0</v>
      </c>
      <c r="AB74" s="130"/>
      <c r="AC74" s="131"/>
      <c r="AD74" s="131"/>
      <c r="AE74" s="131"/>
      <c r="AF74" s="61"/>
      <c r="AG74" s="121"/>
      <c r="AH74" s="104"/>
    </row>
    <row r="75" spans="1:46" s="105" customFormat="1" ht="12.75" customHeight="1" x14ac:dyDescent="0.15">
      <c r="A75" s="122">
        <v>16</v>
      </c>
      <c r="B75" s="136" t="s">
        <v>201</v>
      </c>
      <c r="C75" s="125" t="s">
        <v>174</v>
      </c>
      <c r="D75" s="125" t="s">
        <v>202</v>
      </c>
      <c r="E75" s="125" t="s">
        <v>203</v>
      </c>
      <c r="F75" s="125">
        <v>33</v>
      </c>
      <c r="G75" s="59" t="s">
        <v>204</v>
      </c>
      <c r="H75" s="114">
        <v>12970</v>
      </c>
      <c r="I75" s="126">
        <v>12970</v>
      </c>
      <c r="J75" s="129">
        <f>IF(F75&lt;=0,0,IF(F75&lt;=2,5,IF(F75&lt;=4,10,IF(F75&lt;=9,15,IF(F75&lt;=14,20,IF(F75&gt;=15,25,))))))</f>
        <v>25</v>
      </c>
      <c r="K75" s="129">
        <f>(I75)*J75/100</f>
        <v>3242.5</v>
      </c>
      <c r="L75" s="131">
        <v>25</v>
      </c>
      <c r="M75" s="129">
        <f>I75*L75/100</f>
        <v>3242.5</v>
      </c>
      <c r="N75" s="132">
        <v>10</v>
      </c>
      <c r="O75" s="129">
        <f t="shared" ref="O75" si="43">$I75*N75/100</f>
        <v>1297</v>
      </c>
      <c r="P75" s="61"/>
      <c r="Q75" s="61">
        <v>21</v>
      </c>
      <c r="R75" s="61">
        <v>2</v>
      </c>
      <c r="S75" s="60">
        <f t="shared" si="39"/>
        <v>0</v>
      </c>
      <c r="T75" s="60">
        <f t="shared" si="40"/>
        <v>15131.666666666666</v>
      </c>
      <c r="U75" s="60">
        <f t="shared" si="41"/>
        <v>1441.1111111111111</v>
      </c>
      <c r="V75" s="61">
        <v>10</v>
      </c>
      <c r="W75" s="60">
        <f t="shared" si="37"/>
        <v>0</v>
      </c>
      <c r="X75" s="60">
        <f t="shared" si="37"/>
        <v>1513.1666666666665</v>
      </c>
      <c r="Y75" s="60">
        <f t="shared" si="37"/>
        <v>144.11111111111111</v>
      </c>
      <c r="Z75" s="61"/>
      <c r="AA75" s="60">
        <f t="shared" si="38"/>
        <v>0</v>
      </c>
      <c r="AB75" s="133"/>
      <c r="AC75" s="131">
        <v>1000</v>
      </c>
      <c r="AD75" s="131">
        <v>1000</v>
      </c>
      <c r="AE75" s="131"/>
      <c r="AF75" s="61"/>
      <c r="AG75" s="120">
        <f>K75+M75+O75+S75+T75+U75+S76+T76+U76+S77+T77+U77+W75+X75+Y75+W76+X76+Y76+W77+X77+Y77+AA75+AA76+AA77+AB75+AC75+AE75+AD75+AF75+AF76+AF77</f>
        <v>30894.277777777774</v>
      </c>
      <c r="AH75" s="104"/>
    </row>
    <row r="76" spans="1:46" s="105" customFormat="1" ht="14.25" customHeight="1" x14ac:dyDescent="0.15">
      <c r="A76" s="123"/>
      <c r="B76" s="122"/>
      <c r="C76" s="125"/>
      <c r="D76" s="125"/>
      <c r="E76" s="125"/>
      <c r="F76" s="125"/>
      <c r="G76" s="59" t="s">
        <v>147</v>
      </c>
      <c r="H76" s="114">
        <v>12970</v>
      </c>
      <c r="I76" s="127"/>
      <c r="J76" s="130"/>
      <c r="K76" s="130"/>
      <c r="L76" s="131"/>
      <c r="M76" s="129"/>
      <c r="N76" s="132"/>
      <c r="O76" s="129"/>
      <c r="P76" s="61"/>
      <c r="Q76" s="61">
        <v>4</v>
      </c>
      <c r="R76" s="61"/>
      <c r="S76" s="60">
        <f t="shared" si="39"/>
        <v>0</v>
      </c>
      <c r="T76" s="60">
        <f t="shared" si="40"/>
        <v>2882.2222222222222</v>
      </c>
      <c r="U76" s="60">
        <f t="shared" si="41"/>
        <v>0</v>
      </c>
      <c r="V76" s="61"/>
      <c r="W76" s="60">
        <f t="shared" si="37"/>
        <v>0</v>
      </c>
      <c r="X76" s="60">
        <f t="shared" si="37"/>
        <v>0</v>
      </c>
      <c r="Y76" s="60">
        <f t="shared" si="37"/>
        <v>0</v>
      </c>
      <c r="Z76" s="61"/>
      <c r="AA76" s="60">
        <f t="shared" si="38"/>
        <v>0</v>
      </c>
      <c r="AB76" s="130"/>
      <c r="AC76" s="131"/>
      <c r="AD76" s="131"/>
      <c r="AE76" s="131"/>
      <c r="AF76" s="61"/>
      <c r="AG76" s="121"/>
      <c r="AH76" s="104"/>
    </row>
    <row r="77" spans="1:46" s="105" customFormat="1" ht="14.25" customHeight="1" x14ac:dyDescent="0.15">
      <c r="A77" s="124"/>
      <c r="B77" s="137"/>
      <c r="C77" s="125"/>
      <c r="D77" s="125"/>
      <c r="E77" s="125"/>
      <c r="F77" s="125"/>
      <c r="G77" s="59"/>
      <c r="H77" s="114">
        <v>12970</v>
      </c>
      <c r="I77" s="128"/>
      <c r="J77" s="130"/>
      <c r="K77" s="130"/>
      <c r="L77" s="131"/>
      <c r="M77" s="129"/>
      <c r="N77" s="132"/>
      <c r="O77" s="129"/>
      <c r="P77" s="61"/>
      <c r="Q77" s="61"/>
      <c r="R77" s="61"/>
      <c r="S77" s="60">
        <f t="shared" si="39"/>
        <v>0</v>
      </c>
      <c r="T77" s="60">
        <f t="shared" si="40"/>
        <v>0</v>
      </c>
      <c r="U77" s="60">
        <f t="shared" si="41"/>
        <v>0</v>
      </c>
      <c r="V77" s="61"/>
      <c r="W77" s="60">
        <f t="shared" si="37"/>
        <v>0</v>
      </c>
      <c r="X77" s="60">
        <f t="shared" si="37"/>
        <v>0</v>
      </c>
      <c r="Y77" s="60">
        <f t="shared" si="37"/>
        <v>0</v>
      </c>
      <c r="Z77" s="61"/>
      <c r="AA77" s="60">
        <f t="shared" si="38"/>
        <v>0</v>
      </c>
      <c r="AB77" s="130"/>
      <c r="AC77" s="131"/>
      <c r="AD77" s="131"/>
      <c r="AE77" s="131"/>
      <c r="AF77" s="61"/>
      <c r="AG77" s="121"/>
      <c r="AH77" s="104"/>
      <c r="AJ77" s="108"/>
      <c r="AK77" s="108"/>
      <c r="AL77" s="108"/>
      <c r="AM77" s="108"/>
      <c r="AN77" s="108"/>
      <c r="AO77" s="108"/>
      <c r="AP77" s="108"/>
      <c r="AQ77" s="108"/>
      <c r="AR77" s="108"/>
    </row>
    <row r="78" spans="1:46" s="105" customFormat="1" ht="12.75" customHeight="1" x14ac:dyDescent="0.15">
      <c r="A78" s="122">
        <v>17</v>
      </c>
      <c r="B78" s="125" t="s">
        <v>205</v>
      </c>
      <c r="C78" s="125" t="s">
        <v>174</v>
      </c>
      <c r="D78" s="125" t="s">
        <v>206</v>
      </c>
      <c r="E78" s="125" t="s">
        <v>207</v>
      </c>
      <c r="F78" s="125">
        <v>38</v>
      </c>
      <c r="G78" s="59" t="s">
        <v>161</v>
      </c>
      <c r="H78" s="114">
        <v>12970</v>
      </c>
      <c r="I78" s="126">
        <v>12970</v>
      </c>
      <c r="J78" s="129">
        <f>IF(F78&lt;=0,0,IF(F78&lt;=2,5,IF(F78&lt;=4,10,IF(F78&lt;=9,15,IF(F78&lt;=14,20,IF(F78&gt;=15,25,))))))</f>
        <v>25</v>
      </c>
      <c r="K78" s="129">
        <f>(I78)*J78/100</f>
        <v>3242.5</v>
      </c>
      <c r="L78" s="131">
        <v>25</v>
      </c>
      <c r="M78" s="129">
        <f>I78*L78/100</f>
        <v>3242.5</v>
      </c>
      <c r="N78" s="132">
        <v>10</v>
      </c>
      <c r="O78" s="129">
        <f t="shared" ref="O78" si="44">$I78*N78/100</f>
        <v>1297</v>
      </c>
      <c r="P78" s="61"/>
      <c r="Q78" s="61">
        <v>18</v>
      </c>
      <c r="R78" s="61">
        <v>2</v>
      </c>
      <c r="S78" s="60">
        <f t="shared" si="39"/>
        <v>0</v>
      </c>
      <c r="T78" s="60">
        <f t="shared" si="40"/>
        <v>12970</v>
      </c>
      <c r="U78" s="60">
        <f t="shared" si="41"/>
        <v>1441.1111111111111</v>
      </c>
      <c r="V78" s="61">
        <v>10</v>
      </c>
      <c r="W78" s="60">
        <f t="shared" si="37"/>
        <v>0</v>
      </c>
      <c r="X78" s="60">
        <f t="shared" si="37"/>
        <v>1297</v>
      </c>
      <c r="Y78" s="60">
        <f t="shared" si="37"/>
        <v>144.11111111111111</v>
      </c>
      <c r="Z78" s="61"/>
      <c r="AA78" s="60">
        <f t="shared" si="38"/>
        <v>0</v>
      </c>
      <c r="AB78" s="133"/>
      <c r="AC78" s="131">
        <v>1000</v>
      </c>
      <c r="AD78" s="131">
        <v>1000</v>
      </c>
      <c r="AE78" s="131"/>
      <c r="AF78" s="61">
        <f>I78*10%</f>
        <v>1297</v>
      </c>
      <c r="AG78" s="120">
        <f>K78+M78+O78+S78+T78+U78+S79+T79+U79+S80+T80+U80+W78+X78+Y78+W79+X79+Y79+W80+X80+Y80+AA78+AA79+AA80+AB78+AC78+AE78+AD78+AF78+AF79+AF80</f>
        <v>33992.666666666664</v>
      </c>
      <c r="AH78" s="104"/>
      <c r="AJ78" s="108"/>
      <c r="AK78" s="108"/>
      <c r="AL78" s="108"/>
      <c r="AM78" s="108"/>
      <c r="AN78" s="108"/>
      <c r="AO78" s="108"/>
      <c r="AP78" s="108"/>
      <c r="AQ78" s="108"/>
      <c r="AR78" s="108"/>
    </row>
    <row r="79" spans="1:46" s="105" customFormat="1" ht="14.25" customHeight="1" x14ac:dyDescent="0.15">
      <c r="A79" s="123"/>
      <c r="B79" s="125"/>
      <c r="C79" s="125"/>
      <c r="D79" s="125"/>
      <c r="E79" s="125"/>
      <c r="F79" s="125"/>
      <c r="G79" s="59" t="s">
        <v>162</v>
      </c>
      <c r="H79" s="114">
        <v>12970</v>
      </c>
      <c r="I79" s="127"/>
      <c r="J79" s="130"/>
      <c r="K79" s="130"/>
      <c r="L79" s="131"/>
      <c r="M79" s="129"/>
      <c r="N79" s="132"/>
      <c r="O79" s="129"/>
      <c r="P79" s="61"/>
      <c r="Q79" s="61">
        <v>5</v>
      </c>
      <c r="R79" s="61">
        <v>3</v>
      </c>
      <c r="S79" s="60">
        <f t="shared" si="39"/>
        <v>0</v>
      </c>
      <c r="T79" s="60">
        <f t="shared" si="40"/>
        <v>3602.7777777777778</v>
      </c>
      <c r="U79" s="60">
        <f t="shared" si="41"/>
        <v>2161.6666666666665</v>
      </c>
      <c r="V79" s="61">
        <v>10</v>
      </c>
      <c r="W79" s="60">
        <f t="shared" si="37"/>
        <v>0</v>
      </c>
      <c r="X79" s="60">
        <f t="shared" si="37"/>
        <v>360.27777777777783</v>
      </c>
      <c r="Y79" s="60">
        <f t="shared" si="37"/>
        <v>216.16666666666663</v>
      </c>
      <c r="Z79" s="61"/>
      <c r="AA79" s="60">
        <f t="shared" si="38"/>
        <v>0</v>
      </c>
      <c r="AB79" s="130"/>
      <c r="AC79" s="131"/>
      <c r="AD79" s="131"/>
      <c r="AE79" s="131"/>
      <c r="AF79" s="61"/>
      <c r="AG79" s="121"/>
      <c r="AH79" s="104"/>
      <c r="AJ79" s="108"/>
      <c r="AK79" s="108"/>
      <c r="AL79" s="108"/>
      <c r="AM79" s="108"/>
      <c r="AN79" s="108"/>
      <c r="AO79" s="108"/>
      <c r="AP79" s="108"/>
      <c r="AQ79" s="108"/>
      <c r="AR79" s="108"/>
    </row>
    <row r="80" spans="1:46" s="105" customFormat="1" ht="14.25" customHeight="1" x14ac:dyDescent="0.15">
      <c r="A80" s="124"/>
      <c r="B80" s="125"/>
      <c r="C80" s="125"/>
      <c r="D80" s="125"/>
      <c r="E80" s="125"/>
      <c r="F80" s="125"/>
      <c r="G80" s="59" t="s">
        <v>147</v>
      </c>
      <c r="H80" s="114">
        <v>12970</v>
      </c>
      <c r="I80" s="128"/>
      <c r="J80" s="130"/>
      <c r="K80" s="130"/>
      <c r="L80" s="131"/>
      <c r="M80" s="129"/>
      <c r="N80" s="132"/>
      <c r="O80" s="129"/>
      <c r="P80" s="61"/>
      <c r="Q80" s="61">
        <v>1</v>
      </c>
      <c r="R80" s="61"/>
      <c r="S80" s="60">
        <f t="shared" si="39"/>
        <v>0</v>
      </c>
      <c r="T80" s="60">
        <f t="shared" si="40"/>
        <v>720.55555555555554</v>
      </c>
      <c r="U80" s="60">
        <f t="shared" si="41"/>
        <v>0</v>
      </c>
      <c r="V80" s="61"/>
      <c r="W80" s="60">
        <f t="shared" si="37"/>
        <v>0</v>
      </c>
      <c r="X80" s="60">
        <f t="shared" si="37"/>
        <v>0</v>
      </c>
      <c r="Y80" s="60">
        <f t="shared" si="37"/>
        <v>0</v>
      </c>
      <c r="Z80" s="61"/>
      <c r="AA80" s="60">
        <f t="shared" si="38"/>
        <v>0</v>
      </c>
      <c r="AB80" s="130"/>
      <c r="AC80" s="131"/>
      <c r="AD80" s="131"/>
      <c r="AE80" s="131"/>
      <c r="AF80" s="61"/>
      <c r="AG80" s="121"/>
      <c r="AH80" s="104"/>
      <c r="AJ80" s="110"/>
      <c r="AK80" s="134"/>
      <c r="AL80" s="135"/>
      <c r="AM80" s="134"/>
      <c r="AN80" s="135"/>
      <c r="AO80" s="134"/>
      <c r="AP80" s="135"/>
      <c r="AQ80" s="110"/>
      <c r="AR80" s="108"/>
    </row>
    <row r="81" spans="1:44" s="105" customFormat="1" ht="12.75" customHeight="1" x14ac:dyDescent="0.15">
      <c r="A81" s="122">
        <v>18</v>
      </c>
      <c r="B81" s="125" t="s">
        <v>208</v>
      </c>
      <c r="C81" s="125" t="s">
        <v>174</v>
      </c>
      <c r="D81" s="125" t="s">
        <v>209</v>
      </c>
      <c r="E81" s="125" t="s">
        <v>210</v>
      </c>
      <c r="F81" s="125">
        <v>27</v>
      </c>
      <c r="G81" s="59" t="s">
        <v>211</v>
      </c>
      <c r="H81" s="114">
        <v>12970</v>
      </c>
      <c r="I81" s="126">
        <v>12970</v>
      </c>
      <c r="J81" s="129">
        <f>IF(F81&lt;=0,0,IF(F81&lt;=2,5,IF(F81&lt;=4,10,IF(F81&lt;=9,15,IF(F81&lt;=14,20,IF(F81&gt;=15,25,))))))</f>
        <v>25</v>
      </c>
      <c r="K81" s="129">
        <f>(I81)*J81/100</f>
        <v>3242.5</v>
      </c>
      <c r="L81" s="131"/>
      <c r="M81" s="129">
        <f>I81*L81/100</f>
        <v>0</v>
      </c>
      <c r="N81" s="132">
        <v>5</v>
      </c>
      <c r="O81" s="129">
        <f t="shared" ref="O81" si="45">$I81*N81/100</f>
        <v>648.5</v>
      </c>
      <c r="P81" s="61"/>
      <c r="Q81" s="61">
        <v>20</v>
      </c>
      <c r="R81" s="61">
        <v>5</v>
      </c>
      <c r="S81" s="60">
        <f t="shared" si="39"/>
        <v>0</v>
      </c>
      <c r="T81" s="60">
        <f t="shared" si="40"/>
        <v>14411.111111111111</v>
      </c>
      <c r="U81" s="60">
        <f t="shared" si="41"/>
        <v>3602.7777777777778</v>
      </c>
      <c r="V81" s="61">
        <v>10</v>
      </c>
      <c r="W81" s="60">
        <f t="shared" si="37"/>
        <v>0</v>
      </c>
      <c r="X81" s="60">
        <f t="shared" si="37"/>
        <v>1441.1111111111113</v>
      </c>
      <c r="Y81" s="60">
        <f t="shared" si="37"/>
        <v>360.27777777777783</v>
      </c>
      <c r="Z81" s="61"/>
      <c r="AA81" s="60">
        <f t="shared" si="38"/>
        <v>0</v>
      </c>
      <c r="AB81" s="133"/>
      <c r="AC81" s="131">
        <v>1000</v>
      </c>
      <c r="AD81" s="131">
        <v>1000</v>
      </c>
      <c r="AE81" s="131"/>
      <c r="AF81" s="61"/>
      <c r="AG81" s="120">
        <f>K81+M81+O81+S81+T81+U81+S82+T82+U82+S83+T83+U83+W81+X81+Y81+W82+X82+Y82+W83+X83+Y83+AA81+AA82+AA83+AB81+AC81+AE81+AD81+AF81+AF82+AF83</f>
        <v>27147.388888888887</v>
      </c>
      <c r="AH81" s="104"/>
      <c r="AJ81" s="108"/>
      <c r="AK81" s="108"/>
      <c r="AL81" s="108"/>
      <c r="AM81" s="108"/>
      <c r="AN81" s="108"/>
      <c r="AO81" s="108"/>
      <c r="AP81" s="108"/>
      <c r="AQ81" s="108"/>
      <c r="AR81" s="108"/>
    </row>
    <row r="82" spans="1:44" s="105" customFormat="1" ht="14.25" customHeight="1" x14ac:dyDescent="0.15">
      <c r="A82" s="123"/>
      <c r="B82" s="125"/>
      <c r="C82" s="125"/>
      <c r="D82" s="125"/>
      <c r="E82" s="125"/>
      <c r="F82" s="125"/>
      <c r="G82" s="59" t="s">
        <v>147</v>
      </c>
      <c r="H82" s="114">
        <v>12970</v>
      </c>
      <c r="I82" s="127"/>
      <c r="J82" s="130"/>
      <c r="K82" s="130"/>
      <c r="L82" s="131"/>
      <c r="M82" s="129"/>
      <c r="N82" s="132"/>
      <c r="O82" s="129"/>
      <c r="P82" s="61"/>
      <c r="Q82" s="61">
        <v>2</v>
      </c>
      <c r="R82" s="61"/>
      <c r="S82" s="60">
        <f t="shared" si="39"/>
        <v>0</v>
      </c>
      <c r="T82" s="60">
        <f t="shared" si="40"/>
        <v>1441.1111111111111</v>
      </c>
      <c r="U82" s="60">
        <f t="shared" si="41"/>
        <v>0</v>
      </c>
      <c r="V82" s="61"/>
      <c r="W82" s="60">
        <f t="shared" si="37"/>
        <v>0</v>
      </c>
      <c r="X82" s="60">
        <f t="shared" si="37"/>
        <v>0</v>
      </c>
      <c r="Y82" s="60">
        <f t="shared" si="37"/>
        <v>0</v>
      </c>
      <c r="Z82" s="61"/>
      <c r="AA82" s="60">
        <f t="shared" si="38"/>
        <v>0</v>
      </c>
      <c r="AB82" s="130"/>
      <c r="AC82" s="131"/>
      <c r="AD82" s="131"/>
      <c r="AE82" s="131"/>
      <c r="AF82" s="61"/>
      <c r="AG82" s="121"/>
      <c r="AH82" s="104"/>
      <c r="AJ82" s="108"/>
      <c r="AK82" s="108"/>
      <c r="AL82" s="108"/>
      <c r="AM82" s="108"/>
      <c r="AN82" s="108"/>
      <c r="AO82" s="108"/>
      <c r="AP82" s="108"/>
      <c r="AQ82" s="108"/>
      <c r="AR82" s="108"/>
    </row>
    <row r="83" spans="1:44" s="105" customFormat="1" ht="14.25" customHeight="1" x14ac:dyDescent="0.15">
      <c r="A83" s="124"/>
      <c r="B83" s="125"/>
      <c r="C83" s="125"/>
      <c r="D83" s="125"/>
      <c r="E83" s="125"/>
      <c r="F83" s="125"/>
      <c r="G83" s="59"/>
      <c r="H83" s="114">
        <v>12970</v>
      </c>
      <c r="I83" s="128"/>
      <c r="J83" s="130"/>
      <c r="K83" s="130"/>
      <c r="L83" s="131"/>
      <c r="M83" s="129"/>
      <c r="N83" s="132"/>
      <c r="O83" s="129"/>
      <c r="P83" s="61"/>
      <c r="Q83" s="61"/>
      <c r="R83" s="61"/>
      <c r="S83" s="60">
        <f t="shared" si="39"/>
        <v>0</v>
      </c>
      <c r="T83" s="60">
        <f t="shared" si="40"/>
        <v>0</v>
      </c>
      <c r="U83" s="60">
        <f t="shared" si="41"/>
        <v>0</v>
      </c>
      <c r="V83" s="61"/>
      <c r="W83" s="60">
        <f t="shared" si="37"/>
        <v>0</v>
      </c>
      <c r="X83" s="60">
        <f t="shared" si="37"/>
        <v>0</v>
      </c>
      <c r="Y83" s="60">
        <f t="shared" si="37"/>
        <v>0</v>
      </c>
      <c r="Z83" s="61"/>
      <c r="AA83" s="60">
        <f t="shared" si="38"/>
        <v>0</v>
      </c>
      <c r="AB83" s="130"/>
      <c r="AC83" s="131"/>
      <c r="AD83" s="131"/>
      <c r="AE83" s="131"/>
      <c r="AF83" s="61"/>
      <c r="AG83" s="121"/>
      <c r="AH83" s="104"/>
      <c r="AJ83" s="108"/>
      <c r="AK83" s="108"/>
      <c r="AL83" s="108"/>
      <c r="AM83" s="108"/>
      <c r="AN83" s="108"/>
      <c r="AO83" s="108"/>
      <c r="AP83" s="108"/>
      <c r="AQ83" s="108"/>
      <c r="AR83" s="108"/>
    </row>
    <row r="84" spans="1:44" s="105" customFormat="1" ht="12.75" customHeight="1" x14ac:dyDescent="0.15">
      <c r="A84" s="122">
        <v>19</v>
      </c>
      <c r="B84" s="125" t="s">
        <v>212</v>
      </c>
      <c r="C84" s="125" t="s">
        <v>174</v>
      </c>
      <c r="D84" s="125" t="s">
        <v>213</v>
      </c>
      <c r="E84" s="125" t="s">
        <v>214</v>
      </c>
      <c r="F84" s="125">
        <v>16</v>
      </c>
      <c r="G84" s="59" t="s">
        <v>161</v>
      </c>
      <c r="H84" s="114">
        <v>12970</v>
      </c>
      <c r="I84" s="126">
        <v>12970</v>
      </c>
      <c r="J84" s="129">
        <f>IF(F84&lt;=0,0,IF(F84&lt;=2,5,IF(F84&lt;=4,10,IF(F84&lt;=9,15,IF(F84&lt;=14,20,IF(F84&gt;=15,25,))))))</f>
        <v>25</v>
      </c>
      <c r="K84" s="129">
        <f>(I84)*J84/100</f>
        <v>3242.5</v>
      </c>
      <c r="L84" s="131"/>
      <c r="M84" s="129">
        <f>I84*L84/100</f>
        <v>0</v>
      </c>
      <c r="N84" s="132"/>
      <c r="O84" s="129">
        <f t="shared" ref="O84" si="46">$I84*N84/100</f>
        <v>0</v>
      </c>
      <c r="P84" s="61"/>
      <c r="Q84" s="61">
        <v>11</v>
      </c>
      <c r="R84" s="61"/>
      <c r="S84" s="60">
        <f t="shared" si="39"/>
        <v>0</v>
      </c>
      <c r="T84" s="60">
        <f t="shared" si="40"/>
        <v>7926.1111111111113</v>
      </c>
      <c r="U84" s="60">
        <f t="shared" si="41"/>
        <v>0</v>
      </c>
      <c r="V84" s="61">
        <v>10</v>
      </c>
      <c r="W84" s="60">
        <f t="shared" si="37"/>
        <v>0</v>
      </c>
      <c r="X84" s="60">
        <f t="shared" si="37"/>
        <v>792.61111111111109</v>
      </c>
      <c r="Y84" s="60">
        <f t="shared" si="37"/>
        <v>0</v>
      </c>
      <c r="Z84" s="61"/>
      <c r="AA84" s="60">
        <f t="shared" si="38"/>
        <v>0</v>
      </c>
      <c r="AB84" s="133"/>
      <c r="AC84" s="131">
        <v>1000</v>
      </c>
      <c r="AD84" s="131">
        <v>1000</v>
      </c>
      <c r="AE84" s="131"/>
      <c r="AF84" s="61"/>
      <c r="AG84" s="120">
        <f>K84+M84+O84+S84+T84+U84+S85+T85+U85+S86+T86+U86+W84+X84+Y84+W85+X85+Y85+W86+X86+Y86+AA84+AA85+AA86+AB84+AC84+AE84+AD84+AF84+AF85+AF86</f>
        <v>28300.277777777774</v>
      </c>
      <c r="AH84" s="104"/>
    </row>
    <row r="85" spans="1:44" s="105" customFormat="1" ht="14.25" customHeight="1" x14ac:dyDescent="0.15">
      <c r="A85" s="123"/>
      <c r="B85" s="125"/>
      <c r="C85" s="125"/>
      <c r="D85" s="125"/>
      <c r="E85" s="125"/>
      <c r="F85" s="125"/>
      <c r="G85" s="59" t="s">
        <v>162</v>
      </c>
      <c r="H85" s="114">
        <v>12970</v>
      </c>
      <c r="I85" s="127"/>
      <c r="J85" s="130"/>
      <c r="K85" s="130"/>
      <c r="L85" s="131"/>
      <c r="M85" s="129"/>
      <c r="N85" s="132"/>
      <c r="O85" s="129"/>
      <c r="P85" s="61"/>
      <c r="Q85" s="61">
        <v>7</v>
      </c>
      <c r="R85" s="61">
        <v>2</v>
      </c>
      <c r="S85" s="60">
        <f t="shared" si="39"/>
        <v>0</v>
      </c>
      <c r="T85" s="60">
        <f t="shared" si="40"/>
        <v>5043.8888888888887</v>
      </c>
      <c r="U85" s="60">
        <f t="shared" si="41"/>
        <v>1441.1111111111111</v>
      </c>
      <c r="V85" s="61">
        <v>10</v>
      </c>
      <c r="W85" s="60">
        <f t="shared" ref="W85:Y126" si="47">S85*$V85/100</f>
        <v>0</v>
      </c>
      <c r="X85" s="60">
        <f t="shared" si="47"/>
        <v>504.38888888888891</v>
      </c>
      <c r="Y85" s="60">
        <f t="shared" si="47"/>
        <v>144.11111111111111</v>
      </c>
      <c r="Z85" s="61"/>
      <c r="AA85" s="60">
        <f t="shared" si="38"/>
        <v>0</v>
      </c>
      <c r="AB85" s="130"/>
      <c r="AC85" s="131"/>
      <c r="AD85" s="131"/>
      <c r="AE85" s="131"/>
      <c r="AF85" s="61"/>
      <c r="AG85" s="121"/>
      <c r="AH85" s="104"/>
    </row>
    <row r="86" spans="1:44" s="105" customFormat="1" ht="14.25" customHeight="1" x14ac:dyDescent="0.15">
      <c r="A86" s="124"/>
      <c r="B86" s="125"/>
      <c r="C86" s="125"/>
      <c r="D86" s="125"/>
      <c r="E86" s="125"/>
      <c r="F86" s="125"/>
      <c r="G86" s="59" t="s">
        <v>322</v>
      </c>
      <c r="H86" s="114">
        <v>12970</v>
      </c>
      <c r="I86" s="128"/>
      <c r="J86" s="130"/>
      <c r="K86" s="130"/>
      <c r="L86" s="131"/>
      <c r="M86" s="129"/>
      <c r="N86" s="132"/>
      <c r="O86" s="129"/>
      <c r="P86" s="61"/>
      <c r="Q86" s="61">
        <v>10</v>
      </c>
      <c r="R86" s="61"/>
      <c r="S86" s="60">
        <f t="shared" si="39"/>
        <v>0</v>
      </c>
      <c r="T86" s="60">
        <f t="shared" si="40"/>
        <v>7205.5555555555557</v>
      </c>
      <c r="U86" s="60">
        <f t="shared" si="41"/>
        <v>0</v>
      </c>
      <c r="V86" s="61"/>
      <c r="W86" s="60">
        <f t="shared" si="47"/>
        <v>0</v>
      </c>
      <c r="X86" s="60">
        <f t="shared" si="47"/>
        <v>0</v>
      </c>
      <c r="Y86" s="60">
        <f t="shared" si="47"/>
        <v>0</v>
      </c>
      <c r="Z86" s="61"/>
      <c r="AA86" s="60">
        <f t="shared" si="38"/>
        <v>0</v>
      </c>
      <c r="AB86" s="130"/>
      <c r="AC86" s="131"/>
      <c r="AD86" s="131"/>
      <c r="AE86" s="131"/>
      <c r="AF86" s="61"/>
      <c r="AG86" s="121"/>
      <c r="AH86" s="104"/>
    </row>
    <row r="87" spans="1:44" s="105" customFormat="1" ht="12.75" customHeight="1" x14ac:dyDescent="0.15">
      <c r="A87" s="122">
        <v>20</v>
      </c>
      <c r="B87" s="125" t="s">
        <v>215</v>
      </c>
      <c r="C87" s="125" t="s">
        <v>174</v>
      </c>
      <c r="D87" s="125" t="s">
        <v>216</v>
      </c>
      <c r="E87" s="125" t="s">
        <v>217</v>
      </c>
      <c r="F87" s="125">
        <v>2</v>
      </c>
      <c r="G87" s="59" t="s">
        <v>274</v>
      </c>
      <c r="H87" s="114">
        <v>12970</v>
      </c>
      <c r="I87" s="126">
        <v>12970</v>
      </c>
      <c r="J87" s="129"/>
      <c r="K87" s="129"/>
      <c r="L87" s="131"/>
      <c r="M87" s="129">
        <f>I87*L87/100</f>
        <v>0</v>
      </c>
      <c r="N87" s="132"/>
      <c r="O87" s="129">
        <f>$I87*N87/100</f>
        <v>0</v>
      </c>
      <c r="P87" s="61"/>
      <c r="Q87" s="61">
        <v>6</v>
      </c>
      <c r="R87" s="61"/>
      <c r="S87" s="114">
        <f t="shared" ref="S87:U89" si="48">$H87/18*P87</f>
        <v>0</v>
      </c>
      <c r="T87" s="114">
        <f t="shared" si="48"/>
        <v>4323.333333333333</v>
      </c>
      <c r="U87" s="114">
        <f t="shared" si="48"/>
        <v>0</v>
      </c>
      <c r="V87" s="61">
        <v>10</v>
      </c>
      <c r="W87" s="60">
        <f t="shared" ref="W87:Y89" si="49">S87*$V87/100</f>
        <v>0</v>
      </c>
      <c r="X87" s="60">
        <f t="shared" si="49"/>
        <v>432.33333333333326</v>
      </c>
      <c r="Y87" s="60">
        <f t="shared" si="49"/>
        <v>0</v>
      </c>
      <c r="Z87" s="61"/>
      <c r="AA87" s="60">
        <f>(S87+T87+U87)*Z87/100</f>
        <v>0</v>
      </c>
      <c r="AB87" s="133"/>
      <c r="AC87" s="131">
        <v>1000</v>
      </c>
      <c r="AD87" s="131"/>
      <c r="AE87" s="131"/>
      <c r="AF87" s="61">
        <f>(S87+T87+U87)*15%</f>
        <v>648.49999999999989</v>
      </c>
      <c r="AG87" s="120">
        <f>K87+M87+O87+S87+T87+U87+S88+T88+U88+S89+T89+U89+W87+X87+Y87+W88+X88+Y88+W89+X89+Y89+AA87+AA88+AA89+AB87+AC87+AE87+AD87+AF87+AF88+AF89</f>
        <v>10727.5</v>
      </c>
      <c r="AH87" s="106"/>
    </row>
    <row r="88" spans="1:44" s="105" customFormat="1" ht="14.25" customHeight="1" x14ac:dyDescent="0.15">
      <c r="A88" s="123"/>
      <c r="B88" s="125"/>
      <c r="C88" s="125"/>
      <c r="D88" s="125"/>
      <c r="E88" s="125"/>
      <c r="F88" s="125"/>
      <c r="G88" s="59" t="s">
        <v>320</v>
      </c>
      <c r="H88" s="114">
        <v>12970</v>
      </c>
      <c r="I88" s="127"/>
      <c r="J88" s="129"/>
      <c r="K88" s="129"/>
      <c r="L88" s="131"/>
      <c r="M88" s="129"/>
      <c r="N88" s="132"/>
      <c r="O88" s="129"/>
      <c r="P88" s="61"/>
      <c r="Q88" s="61">
        <v>4</v>
      </c>
      <c r="R88" s="61"/>
      <c r="S88" s="114">
        <f t="shared" si="48"/>
        <v>0</v>
      </c>
      <c r="T88" s="114">
        <f t="shared" si="48"/>
        <v>2882.2222222222222</v>
      </c>
      <c r="U88" s="114">
        <f t="shared" si="48"/>
        <v>0</v>
      </c>
      <c r="V88" s="61"/>
      <c r="W88" s="60">
        <f t="shared" si="49"/>
        <v>0</v>
      </c>
      <c r="X88" s="60">
        <f t="shared" si="49"/>
        <v>0</v>
      </c>
      <c r="Y88" s="60">
        <f t="shared" si="49"/>
        <v>0</v>
      </c>
      <c r="Z88" s="61"/>
      <c r="AA88" s="60">
        <f>(S88+T88+U88)*Z88/100</f>
        <v>0</v>
      </c>
      <c r="AB88" s="133"/>
      <c r="AC88" s="131"/>
      <c r="AD88" s="131"/>
      <c r="AE88" s="131"/>
      <c r="AF88" s="61"/>
      <c r="AG88" s="121"/>
      <c r="AH88" s="106"/>
    </row>
    <row r="89" spans="1:44" s="105" customFormat="1" ht="12" customHeight="1" x14ac:dyDescent="0.15">
      <c r="A89" s="124"/>
      <c r="B89" s="125"/>
      <c r="C89" s="125"/>
      <c r="D89" s="125"/>
      <c r="E89" s="125"/>
      <c r="F89" s="125"/>
      <c r="G89" s="59" t="s">
        <v>147</v>
      </c>
      <c r="H89" s="114">
        <v>12970</v>
      </c>
      <c r="I89" s="128"/>
      <c r="J89" s="129"/>
      <c r="K89" s="129"/>
      <c r="L89" s="131"/>
      <c r="M89" s="129"/>
      <c r="N89" s="132"/>
      <c r="O89" s="129"/>
      <c r="P89" s="61"/>
      <c r="Q89" s="61">
        <v>2</v>
      </c>
      <c r="R89" s="61"/>
      <c r="S89" s="114">
        <f t="shared" si="48"/>
        <v>0</v>
      </c>
      <c r="T89" s="114">
        <f t="shared" si="48"/>
        <v>1441.1111111111111</v>
      </c>
      <c r="U89" s="114">
        <f t="shared" si="48"/>
        <v>0</v>
      </c>
      <c r="V89" s="61"/>
      <c r="W89" s="60">
        <f t="shared" si="49"/>
        <v>0</v>
      </c>
      <c r="X89" s="60">
        <f t="shared" si="49"/>
        <v>0</v>
      </c>
      <c r="Y89" s="60">
        <f t="shared" si="49"/>
        <v>0</v>
      </c>
      <c r="Z89" s="61"/>
      <c r="AA89" s="60">
        <f>(S89+T89+U89)*Z89/100</f>
        <v>0</v>
      </c>
      <c r="AB89" s="133"/>
      <c r="AC89" s="131"/>
      <c r="AD89" s="131"/>
      <c r="AE89" s="131"/>
      <c r="AF89" s="61"/>
      <c r="AG89" s="121"/>
      <c r="AH89" s="106"/>
    </row>
    <row r="90" spans="1:44" s="105" customFormat="1" ht="12.75" customHeight="1" x14ac:dyDescent="0.15">
      <c r="A90" s="122">
        <v>21</v>
      </c>
      <c r="B90" s="125" t="s">
        <v>218</v>
      </c>
      <c r="C90" s="125" t="s">
        <v>174</v>
      </c>
      <c r="D90" s="125" t="s">
        <v>219</v>
      </c>
      <c r="E90" s="125" t="s">
        <v>220</v>
      </c>
      <c r="F90" s="125">
        <v>10</v>
      </c>
      <c r="G90" s="59" t="s">
        <v>81</v>
      </c>
      <c r="H90" s="114">
        <v>12970</v>
      </c>
      <c r="I90" s="126">
        <v>12970</v>
      </c>
      <c r="J90" s="129">
        <f>IF(F90&lt;=0,0,IF(F90&lt;=2,5,IF(F90&lt;=4,10,IF(F90&lt;=9,15,IF(F90&lt;=14,20,IF(F90&gt;=15,25,))))))</f>
        <v>20</v>
      </c>
      <c r="K90" s="129">
        <f>(I90)*J90/100</f>
        <v>2594</v>
      </c>
      <c r="L90" s="131"/>
      <c r="M90" s="129">
        <f>I90*L90/100</f>
        <v>0</v>
      </c>
      <c r="N90" s="132"/>
      <c r="O90" s="129">
        <f t="shared" ref="O90" si="50">$I90*N90/100</f>
        <v>0</v>
      </c>
      <c r="P90" s="61"/>
      <c r="Q90" s="61">
        <v>16</v>
      </c>
      <c r="R90" s="61">
        <v>4</v>
      </c>
      <c r="S90" s="60">
        <f t="shared" si="39"/>
        <v>0</v>
      </c>
      <c r="T90" s="60">
        <f t="shared" si="40"/>
        <v>11528.888888888889</v>
      </c>
      <c r="U90" s="60">
        <f t="shared" si="41"/>
        <v>2882.2222222222222</v>
      </c>
      <c r="V90" s="61"/>
      <c r="W90" s="60">
        <f t="shared" si="47"/>
        <v>0</v>
      </c>
      <c r="X90" s="60">
        <f t="shared" si="47"/>
        <v>0</v>
      </c>
      <c r="Y90" s="60">
        <f t="shared" si="47"/>
        <v>0</v>
      </c>
      <c r="Z90" s="61"/>
      <c r="AA90" s="60">
        <f t="shared" si="38"/>
        <v>0</v>
      </c>
      <c r="AB90" s="133"/>
      <c r="AC90" s="131"/>
      <c r="AD90" s="131"/>
      <c r="AE90" s="131"/>
      <c r="AF90" s="61"/>
      <c r="AG90" s="120">
        <f>K90+M90+O90+S90+T90+U90+S91+T91+U91+S92+T92+U92+W90+X90+Y90+W91+X91+Y91+W92+X92+Y92+AA90+AA91+AA92+AB90+AC90+AE90+AD90+AF90+AF91+AF92</f>
        <v>19887.333333333332</v>
      </c>
      <c r="AH90" s="104"/>
    </row>
    <row r="91" spans="1:44" s="105" customFormat="1" ht="14.25" customHeight="1" x14ac:dyDescent="0.15">
      <c r="A91" s="123"/>
      <c r="B91" s="125"/>
      <c r="C91" s="125"/>
      <c r="D91" s="125"/>
      <c r="E91" s="125"/>
      <c r="F91" s="125"/>
      <c r="G91" s="59" t="s">
        <v>147</v>
      </c>
      <c r="H91" s="114">
        <v>12970</v>
      </c>
      <c r="I91" s="127"/>
      <c r="J91" s="130"/>
      <c r="K91" s="130"/>
      <c r="L91" s="131"/>
      <c r="M91" s="129"/>
      <c r="N91" s="132"/>
      <c r="O91" s="129"/>
      <c r="P91" s="61"/>
      <c r="Q91" s="61">
        <v>3</v>
      </c>
      <c r="R91" s="61">
        <v>1</v>
      </c>
      <c r="S91" s="60">
        <f t="shared" si="39"/>
        <v>0</v>
      </c>
      <c r="T91" s="60">
        <f t="shared" si="40"/>
        <v>2161.6666666666665</v>
      </c>
      <c r="U91" s="60">
        <f t="shared" si="41"/>
        <v>720.55555555555554</v>
      </c>
      <c r="V91" s="61"/>
      <c r="W91" s="60">
        <f t="shared" si="47"/>
        <v>0</v>
      </c>
      <c r="X91" s="60">
        <f t="shared" si="47"/>
        <v>0</v>
      </c>
      <c r="Y91" s="60">
        <f t="shared" si="47"/>
        <v>0</v>
      </c>
      <c r="Z91" s="61"/>
      <c r="AA91" s="60">
        <f t="shared" si="38"/>
        <v>0</v>
      </c>
      <c r="AB91" s="130"/>
      <c r="AC91" s="131"/>
      <c r="AD91" s="131"/>
      <c r="AE91" s="131"/>
      <c r="AF91" s="61"/>
      <c r="AG91" s="121"/>
      <c r="AH91" s="104"/>
    </row>
    <row r="92" spans="1:44" s="105" customFormat="1" ht="14.25" customHeight="1" x14ac:dyDescent="0.15">
      <c r="A92" s="124"/>
      <c r="B92" s="125"/>
      <c r="C92" s="125"/>
      <c r="D92" s="125"/>
      <c r="E92" s="125"/>
      <c r="F92" s="125"/>
      <c r="G92" s="59"/>
      <c r="H92" s="114">
        <v>12970</v>
      </c>
      <c r="I92" s="128"/>
      <c r="J92" s="130"/>
      <c r="K92" s="130"/>
      <c r="L92" s="131"/>
      <c r="M92" s="129"/>
      <c r="N92" s="132"/>
      <c r="O92" s="129"/>
      <c r="P92" s="61"/>
      <c r="Q92" s="61"/>
      <c r="R92" s="61"/>
      <c r="S92" s="60">
        <f t="shared" si="39"/>
        <v>0</v>
      </c>
      <c r="T92" s="60">
        <f t="shared" si="40"/>
        <v>0</v>
      </c>
      <c r="U92" s="60">
        <f t="shared" si="41"/>
        <v>0</v>
      </c>
      <c r="V92" s="61"/>
      <c r="W92" s="60">
        <f t="shared" si="47"/>
        <v>0</v>
      </c>
      <c r="X92" s="60">
        <f t="shared" si="47"/>
        <v>0</v>
      </c>
      <c r="Y92" s="60">
        <f t="shared" si="47"/>
        <v>0</v>
      </c>
      <c r="Z92" s="61"/>
      <c r="AA92" s="60">
        <f t="shared" si="38"/>
        <v>0</v>
      </c>
      <c r="AB92" s="130"/>
      <c r="AC92" s="131"/>
      <c r="AD92" s="131"/>
      <c r="AE92" s="131"/>
      <c r="AF92" s="61"/>
      <c r="AG92" s="121"/>
      <c r="AH92" s="104"/>
    </row>
    <row r="93" spans="1:44" s="105" customFormat="1" ht="12.75" customHeight="1" x14ac:dyDescent="0.15">
      <c r="A93" s="122">
        <v>22</v>
      </c>
      <c r="B93" s="125" t="s">
        <v>221</v>
      </c>
      <c r="C93" s="125" t="s">
        <v>174</v>
      </c>
      <c r="D93" s="125" t="s">
        <v>222</v>
      </c>
      <c r="E93" s="125" t="s">
        <v>223</v>
      </c>
      <c r="F93" s="125">
        <v>34</v>
      </c>
      <c r="G93" s="59" t="s">
        <v>79</v>
      </c>
      <c r="H93" s="114">
        <v>12970</v>
      </c>
      <c r="I93" s="126">
        <v>12970</v>
      </c>
      <c r="J93" s="129">
        <f>IF(F93&lt;=0,0,IF(F93&lt;=2,5,IF(F93&lt;=4,10,IF(F93&lt;=9,15,IF(F93&lt;=14,20,IF(F93&gt;=15,25,))))))</f>
        <v>25</v>
      </c>
      <c r="K93" s="129">
        <f>(I93)*J93/100</f>
        <v>3242.5</v>
      </c>
      <c r="L93" s="131">
        <v>25</v>
      </c>
      <c r="M93" s="129">
        <f>I93*L93/100</f>
        <v>3242.5</v>
      </c>
      <c r="N93" s="132">
        <v>10</v>
      </c>
      <c r="O93" s="129">
        <f t="shared" ref="O93" si="51">$I93*N93/100</f>
        <v>1297</v>
      </c>
      <c r="P93" s="61"/>
      <c r="Q93" s="61">
        <v>24</v>
      </c>
      <c r="R93" s="61">
        <v>3</v>
      </c>
      <c r="S93" s="60">
        <f t="shared" si="39"/>
        <v>0</v>
      </c>
      <c r="T93" s="60">
        <f t="shared" si="40"/>
        <v>17293.333333333332</v>
      </c>
      <c r="U93" s="60">
        <f t="shared" si="41"/>
        <v>2161.6666666666665</v>
      </c>
      <c r="V93" s="61">
        <v>10</v>
      </c>
      <c r="W93" s="60">
        <f t="shared" si="47"/>
        <v>0</v>
      </c>
      <c r="X93" s="60">
        <f t="shared" si="47"/>
        <v>1729.333333333333</v>
      </c>
      <c r="Y93" s="60">
        <f t="shared" si="47"/>
        <v>216.16666666666663</v>
      </c>
      <c r="Z93" s="61"/>
      <c r="AA93" s="60">
        <f t="shared" si="38"/>
        <v>0</v>
      </c>
      <c r="AB93" s="133"/>
      <c r="AC93" s="131">
        <v>1000</v>
      </c>
      <c r="AD93" s="131">
        <v>1000</v>
      </c>
      <c r="AE93" s="131"/>
      <c r="AF93" s="61"/>
      <c r="AG93" s="120">
        <f>K93+M93+O93+S93+T93+U93+S94+T94+U94+S95+T95+U95+W93+X93+Y93+W94+X94+Y94+W95+X95+Y95+AA93+AA94+AA95+AB93+AC93+AE93+AD93+AF93+AF94+AF95</f>
        <v>34785.277777777774</v>
      </c>
      <c r="AH93" s="104"/>
    </row>
    <row r="94" spans="1:44" s="105" customFormat="1" ht="14.25" customHeight="1" x14ac:dyDescent="0.15">
      <c r="A94" s="123"/>
      <c r="B94" s="125"/>
      <c r="C94" s="125"/>
      <c r="D94" s="125"/>
      <c r="E94" s="125"/>
      <c r="F94" s="125"/>
      <c r="G94" s="59" t="s">
        <v>147</v>
      </c>
      <c r="H94" s="114">
        <v>12970</v>
      </c>
      <c r="I94" s="127"/>
      <c r="J94" s="130"/>
      <c r="K94" s="130"/>
      <c r="L94" s="131"/>
      <c r="M94" s="129"/>
      <c r="N94" s="132"/>
      <c r="O94" s="129"/>
      <c r="P94" s="61"/>
      <c r="Q94" s="61">
        <v>4</v>
      </c>
      <c r="R94" s="61">
        <v>1</v>
      </c>
      <c r="S94" s="60">
        <f t="shared" si="39"/>
        <v>0</v>
      </c>
      <c r="T94" s="60">
        <f t="shared" si="40"/>
        <v>2882.2222222222222</v>
      </c>
      <c r="U94" s="60">
        <f t="shared" si="41"/>
        <v>720.55555555555554</v>
      </c>
      <c r="V94" s="61"/>
      <c r="W94" s="60">
        <f t="shared" si="47"/>
        <v>0</v>
      </c>
      <c r="X94" s="60">
        <f t="shared" si="47"/>
        <v>0</v>
      </c>
      <c r="Y94" s="60">
        <f t="shared" si="47"/>
        <v>0</v>
      </c>
      <c r="Z94" s="61"/>
      <c r="AA94" s="60">
        <f t="shared" si="38"/>
        <v>0</v>
      </c>
      <c r="AB94" s="130"/>
      <c r="AC94" s="131"/>
      <c r="AD94" s="131"/>
      <c r="AE94" s="131"/>
      <c r="AF94" s="61"/>
      <c r="AG94" s="121"/>
      <c r="AH94" s="104"/>
    </row>
    <row r="95" spans="1:44" s="105" customFormat="1" ht="14.25" customHeight="1" x14ac:dyDescent="0.15">
      <c r="A95" s="124"/>
      <c r="B95" s="125"/>
      <c r="C95" s="125"/>
      <c r="D95" s="125"/>
      <c r="E95" s="125"/>
      <c r="F95" s="125"/>
      <c r="G95" s="59"/>
      <c r="H95" s="114">
        <v>12970</v>
      </c>
      <c r="I95" s="128"/>
      <c r="J95" s="130"/>
      <c r="K95" s="130"/>
      <c r="L95" s="131"/>
      <c r="M95" s="129"/>
      <c r="N95" s="132"/>
      <c r="O95" s="129"/>
      <c r="P95" s="61"/>
      <c r="Q95" s="61"/>
      <c r="R95" s="61"/>
      <c r="S95" s="60">
        <f t="shared" si="39"/>
        <v>0</v>
      </c>
      <c r="T95" s="60">
        <f t="shared" si="40"/>
        <v>0</v>
      </c>
      <c r="U95" s="60">
        <f t="shared" si="41"/>
        <v>0</v>
      </c>
      <c r="V95" s="61"/>
      <c r="W95" s="60">
        <f t="shared" si="47"/>
        <v>0</v>
      </c>
      <c r="X95" s="60">
        <f t="shared" si="47"/>
        <v>0</v>
      </c>
      <c r="Y95" s="60">
        <f t="shared" si="47"/>
        <v>0</v>
      </c>
      <c r="Z95" s="61"/>
      <c r="AA95" s="60">
        <f t="shared" si="38"/>
        <v>0</v>
      </c>
      <c r="AB95" s="130"/>
      <c r="AC95" s="131"/>
      <c r="AD95" s="131"/>
      <c r="AE95" s="131"/>
      <c r="AF95" s="61"/>
      <c r="AG95" s="121"/>
      <c r="AH95" s="104"/>
    </row>
    <row r="96" spans="1:44" s="105" customFormat="1" ht="12.75" customHeight="1" x14ac:dyDescent="0.15">
      <c r="A96" s="122">
        <v>23</v>
      </c>
      <c r="B96" s="125" t="s">
        <v>224</v>
      </c>
      <c r="C96" s="125" t="s">
        <v>174</v>
      </c>
      <c r="D96" s="125" t="s">
        <v>199</v>
      </c>
      <c r="E96" s="125" t="s">
        <v>225</v>
      </c>
      <c r="F96" s="125">
        <v>33</v>
      </c>
      <c r="G96" s="59" t="s">
        <v>226</v>
      </c>
      <c r="H96" s="114">
        <v>12970</v>
      </c>
      <c r="I96" s="126">
        <v>12970</v>
      </c>
      <c r="J96" s="129">
        <f>IF(F96&lt;=0,0,IF(F96&lt;=2,5,IF(F96&lt;=4,10,IF(F96&lt;=9,15,IF(F96&lt;=14,20,IF(F96&gt;=15,25,))))))</f>
        <v>25</v>
      </c>
      <c r="K96" s="129">
        <f>(I96)*J96/100</f>
        <v>3242.5</v>
      </c>
      <c r="L96" s="131"/>
      <c r="M96" s="129">
        <f>I96*L96/100</f>
        <v>0</v>
      </c>
      <c r="N96" s="132">
        <v>10</v>
      </c>
      <c r="O96" s="129">
        <f t="shared" ref="O96" si="52">$I96*N96/100</f>
        <v>1297</v>
      </c>
      <c r="P96" s="61"/>
      <c r="Q96" s="61">
        <v>6</v>
      </c>
      <c r="R96" s="61"/>
      <c r="S96" s="60">
        <f t="shared" si="39"/>
        <v>0</v>
      </c>
      <c r="T96" s="60">
        <f t="shared" si="40"/>
        <v>4323.333333333333</v>
      </c>
      <c r="U96" s="60">
        <f t="shared" si="41"/>
        <v>0</v>
      </c>
      <c r="V96" s="61">
        <v>10</v>
      </c>
      <c r="W96" s="60">
        <f t="shared" si="47"/>
        <v>0</v>
      </c>
      <c r="X96" s="60">
        <f t="shared" si="47"/>
        <v>432.33333333333326</v>
      </c>
      <c r="Y96" s="60">
        <f t="shared" si="47"/>
        <v>0</v>
      </c>
      <c r="Z96" s="61"/>
      <c r="AA96" s="60">
        <f t="shared" si="38"/>
        <v>0</v>
      </c>
      <c r="AB96" s="133"/>
      <c r="AC96" s="131">
        <v>1000</v>
      </c>
      <c r="AD96" s="131">
        <v>1000</v>
      </c>
      <c r="AE96" s="131" t="s">
        <v>328</v>
      </c>
      <c r="AF96" s="61"/>
      <c r="AG96" s="120" t="e">
        <f>K96+M96+O96+S96+T96+U96+S97+T97+U97+S98+T98+U98+W96+X96+Y96+W97+X97+Y97+W98+X98+Y98+AA96+AA97+AA98+AB96+AC96+AE96+AD96+AF96+AF97+AF98</f>
        <v>#VALUE!</v>
      </c>
      <c r="AH96" s="104"/>
    </row>
    <row r="97" spans="1:34" s="105" customFormat="1" ht="14.25" customHeight="1" x14ac:dyDescent="0.15">
      <c r="A97" s="123"/>
      <c r="B97" s="125"/>
      <c r="C97" s="125"/>
      <c r="D97" s="125"/>
      <c r="E97" s="125"/>
      <c r="F97" s="125"/>
      <c r="G97" s="59" t="s">
        <v>178</v>
      </c>
      <c r="H97" s="114">
        <v>12970</v>
      </c>
      <c r="I97" s="127"/>
      <c r="J97" s="129"/>
      <c r="K97" s="129"/>
      <c r="L97" s="131"/>
      <c r="M97" s="129"/>
      <c r="N97" s="132"/>
      <c r="O97" s="129"/>
      <c r="P97" s="61"/>
      <c r="Q97" s="61">
        <v>3</v>
      </c>
      <c r="R97" s="61"/>
      <c r="S97" s="60">
        <f t="shared" si="39"/>
        <v>0</v>
      </c>
      <c r="T97" s="60">
        <f t="shared" si="40"/>
        <v>2161.6666666666665</v>
      </c>
      <c r="U97" s="60">
        <f t="shared" si="41"/>
        <v>0</v>
      </c>
      <c r="V97" s="61">
        <v>10</v>
      </c>
      <c r="W97" s="60"/>
      <c r="X97" s="115">
        <f t="shared" si="47"/>
        <v>216.16666666666663</v>
      </c>
      <c r="Y97" s="60"/>
      <c r="Z97" s="61"/>
      <c r="AA97" s="60"/>
      <c r="AB97" s="133"/>
      <c r="AC97" s="131"/>
      <c r="AD97" s="131"/>
      <c r="AE97" s="131"/>
      <c r="AF97" s="61"/>
      <c r="AG97" s="121"/>
      <c r="AH97" s="104"/>
    </row>
    <row r="98" spans="1:34" s="105" customFormat="1" ht="14.25" customHeight="1" x14ac:dyDescent="0.15">
      <c r="A98" s="124"/>
      <c r="B98" s="125"/>
      <c r="C98" s="125"/>
      <c r="D98" s="125"/>
      <c r="E98" s="125"/>
      <c r="F98" s="125"/>
      <c r="G98" s="59" t="s">
        <v>147</v>
      </c>
      <c r="H98" s="114">
        <v>12970</v>
      </c>
      <c r="I98" s="127"/>
      <c r="J98" s="130"/>
      <c r="K98" s="130"/>
      <c r="L98" s="131"/>
      <c r="M98" s="129"/>
      <c r="N98" s="132"/>
      <c r="O98" s="129"/>
      <c r="P98" s="61"/>
      <c r="Q98" s="61">
        <v>1</v>
      </c>
      <c r="R98" s="61"/>
      <c r="S98" s="60">
        <f t="shared" si="39"/>
        <v>0</v>
      </c>
      <c r="T98" s="60">
        <f t="shared" si="40"/>
        <v>720.55555555555554</v>
      </c>
      <c r="U98" s="60">
        <f t="shared" si="41"/>
        <v>0</v>
      </c>
      <c r="V98" s="61"/>
      <c r="W98" s="60">
        <f t="shared" si="47"/>
        <v>0</v>
      </c>
      <c r="X98" s="115">
        <f t="shared" si="47"/>
        <v>0</v>
      </c>
      <c r="Y98" s="60">
        <f t="shared" si="47"/>
        <v>0</v>
      </c>
      <c r="Z98" s="61"/>
      <c r="AA98" s="60">
        <f t="shared" si="38"/>
        <v>0</v>
      </c>
      <c r="AB98" s="130"/>
      <c r="AC98" s="131"/>
      <c r="AD98" s="131"/>
      <c r="AE98" s="131"/>
      <c r="AF98" s="61"/>
      <c r="AG98" s="121"/>
      <c r="AH98" s="104"/>
    </row>
    <row r="99" spans="1:34" s="105" customFormat="1" ht="12.75" customHeight="1" x14ac:dyDescent="0.15">
      <c r="A99" s="122">
        <v>24</v>
      </c>
      <c r="B99" s="125" t="s">
        <v>227</v>
      </c>
      <c r="C99" s="125" t="s">
        <v>174</v>
      </c>
      <c r="D99" s="125" t="s">
        <v>228</v>
      </c>
      <c r="E99" s="125" t="s">
        <v>229</v>
      </c>
      <c r="F99" s="125">
        <v>26</v>
      </c>
      <c r="G99" s="59" t="s">
        <v>140</v>
      </c>
      <c r="H99" s="114">
        <v>12970</v>
      </c>
      <c r="I99" s="126">
        <v>12970</v>
      </c>
      <c r="J99" s="129">
        <f>IF(F99&lt;=0,0,IF(F99&lt;=2,5,IF(F99&lt;=4,10,IF(F99&lt;=9,15,IF(F99&lt;=14,20,IF(F99&gt;=15,25,))))))</f>
        <v>25</v>
      </c>
      <c r="K99" s="129">
        <f>(I99)*J99/100</f>
        <v>3242.5</v>
      </c>
      <c r="L99" s="131"/>
      <c r="M99" s="129">
        <f>I99*L99/100</f>
        <v>0</v>
      </c>
      <c r="N99" s="132">
        <v>10</v>
      </c>
      <c r="O99" s="129">
        <f t="shared" ref="O99" si="53">$I99*N99/100</f>
        <v>1297</v>
      </c>
      <c r="P99" s="61"/>
      <c r="Q99" s="61">
        <v>16</v>
      </c>
      <c r="R99" s="61"/>
      <c r="S99" s="60">
        <f t="shared" si="39"/>
        <v>0</v>
      </c>
      <c r="T99" s="60">
        <f t="shared" si="40"/>
        <v>11528.888888888889</v>
      </c>
      <c r="U99" s="60">
        <f t="shared" si="41"/>
        <v>0</v>
      </c>
      <c r="V99" s="61">
        <v>10</v>
      </c>
      <c r="W99" s="60">
        <f t="shared" si="47"/>
        <v>0</v>
      </c>
      <c r="X99" s="60">
        <f t="shared" si="47"/>
        <v>1152.8888888888889</v>
      </c>
      <c r="Y99" s="60">
        <f t="shared" si="47"/>
        <v>0</v>
      </c>
      <c r="Z99" s="61"/>
      <c r="AA99" s="114">
        <f>(S99+T99+U99)*15%</f>
        <v>1729.3333333333333</v>
      </c>
      <c r="AB99" s="133"/>
      <c r="AC99" s="131"/>
      <c r="AD99" s="131">
        <v>1000</v>
      </c>
      <c r="AE99" s="131"/>
      <c r="AF99" s="61"/>
      <c r="AG99" s="120">
        <f>K99+M99+O99+S99+T99+U99+S100+T100+U100+S101+T101+U101+W99+X99+Y99+W100+X100+Y100+W101+X101+Y101+AA99+AA100+AA101+AB99+AC99+AE99+AD99+AF99+AF100+AF101</f>
        <v>31659.638888888891</v>
      </c>
      <c r="AH99" s="104"/>
    </row>
    <row r="100" spans="1:34" s="105" customFormat="1" ht="14.25" customHeight="1" x14ac:dyDescent="0.15">
      <c r="A100" s="123"/>
      <c r="B100" s="125"/>
      <c r="C100" s="125"/>
      <c r="D100" s="125"/>
      <c r="E100" s="125"/>
      <c r="F100" s="125"/>
      <c r="G100" s="59" t="s">
        <v>141</v>
      </c>
      <c r="H100" s="114">
        <v>12970</v>
      </c>
      <c r="I100" s="127"/>
      <c r="J100" s="130"/>
      <c r="K100" s="130"/>
      <c r="L100" s="131"/>
      <c r="M100" s="129"/>
      <c r="N100" s="132"/>
      <c r="O100" s="129"/>
      <c r="P100" s="61"/>
      <c r="Q100" s="61">
        <v>10</v>
      </c>
      <c r="R100" s="61">
        <v>3</v>
      </c>
      <c r="S100" s="60">
        <f t="shared" si="39"/>
        <v>0</v>
      </c>
      <c r="T100" s="60">
        <f t="shared" si="40"/>
        <v>7205.5555555555557</v>
      </c>
      <c r="U100" s="60">
        <f t="shared" si="41"/>
        <v>2161.6666666666665</v>
      </c>
      <c r="V100" s="61">
        <v>10</v>
      </c>
      <c r="W100" s="60">
        <f t="shared" si="47"/>
        <v>0</v>
      </c>
      <c r="X100" s="60">
        <f t="shared" si="47"/>
        <v>720.55555555555566</v>
      </c>
      <c r="Y100" s="60">
        <f t="shared" si="47"/>
        <v>216.16666666666663</v>
      </c>
      <c r="Z100" s="61"/>
      <c r="AA100" s="114">
        <f>(S100+T100+U100)*15%</f>
        <v>1405.0833333333333</v>
      </c>
      <c r="AB100" s="130"/>
      <c r="AC100" s="131"/>
      <c r="AD100" s="131"/>
      <c r="AE100" s="131"/>
      <c r="AF100" s="61"/>
      <c r="AG100" s="121"/>
      <c r="AH100" s="104"/>
    </row>
    <row r="101" spans="1:34" s="105" customFormat="1" ht="14.25" customHeight="1" x14ac:dyDescent="0.15">
      <c r="A101" s="124"/>
      <c r="B101" s="125"/>
      <c r="C101" s="125"/>
      <c r="D101" s="125"/>
      <c r="E101" s="125"/>
      <c r="F101" s="125"/>
      <c r="G101" s="59"/>
      <c r="H101" s="114">
        <v>12970</v>
      </c>
      <c r="I101" s="128"/>
      <c r="J101" s="130"/>
      <c r="K101" s="130"/>
      <c r="L101" s="131"/>
      <c r="M101" s="129"/>
      <c r="N101" s="132"/>
      <c r="O101" s="129"/>
      <c r="P101" s="61"/>
      <c r="Q101" s="61"/>
      <c r="R101" s="61"/>
      <c r="S101" s="60">
        <f t="shared" si="39"/>
        <v>0</v>
      </c>
      <c r="T101" s="60">
        <f t="shared" si="40"/>
        <v>0</v>
      </c>
      <c r="U101" s="60">
        <f t="shared" si="41"/>
        <v>0</v>
      </c>
      <c r="V101" s="61"/>
      <c r="W101" s="60">
        <f t="shared" si="47"/>
        <v>0</v>
      </c>
      <c r="X101" s="60">
        <f t="shared" si="47"/>
        <v>0</v>
      </c>
      <c r="Y101" s="60">
        <f t="shared" si="47"/>
        <v>0</v>
      </c>
      <c r="Z101" s="61"/>
      <c r="AA101" s="60">
        <f t="shared" si="38"/>
        <v>0</v>
      </c>
      <c r="AB101" s="130"/>
      <c r="AC101" s="131"/>
      <c r="AD101" s="131"/>
      <c r="AE101" s="131"/>
      <c r="AF101" s="61"/>
      <c r="AG101" s="121"/>
      <c r="AH101" s="104"/>
    </row>
    <row r="102" spans="1:34" s="105" customFormat="1" ht="12.75" customHeight="1" x14ac:dyDescent="0.15">
      <c r="A102" s="122">
        <v>25</v>
      </c>
      <c r="B102" s="125" t="s">
        <v>230</v>
      </c>
      <c r="C102" s="125" t="s">
        <v>174</v>
      </c>
      <c r="D102" s="125" t="s">
        <v>209</v>
      </c>
      <c r="E102" s="125" t="s">
        <v>231</v>
      </c>
      <c r="F102" s="125">
        <v>36</v>
      </c>
      <c r="G102" s="59" t="s">
        <v>232</v>
      </c>
      <c r="H102" s="114">
        <v>12970</v>
      </c>
      <c r="I102" s="126">
        <v>12970</v>
      </c>
      <c r="J102" s="129">
        <f>IF(F102&lt;=0,0,IF(F102&lt;=2,5,IF(F102&lt;=4,10,IF(F102&lt;=9,15,IF(F102&lt;=14,20,IF(F102&gt;=15,25,))))))</f>
        <v>25</v>
      </c>
      <c r="K102" s="129">
        <f>(I102)*J102/100</f>
        <v>3242.5</v>
      </c>
      <c r="L102" s="131"/>
      <c r="M102" s="129">
        <f>I102*L102/100</f>
        <v>0</v>
      </c>
      <c r="N102" s="132">
        <v>10</v>
      </c>
      <c r="O102" s="129">
        <f t="shared" ref="O102" si="54">$I102*N102/100</f>
        <v>1297</v>
      </c>
      <c r="P102" s="61"/>
      <c r="Q102" s="61">
        <v>22</v>
      </c>
      <c r="R102" s="61">
        <v>2</v>
      </c>
      <c r="S102" s="60">
        <f t="shared" si="39"/>
        <v>0</v>
      </c>
      <c r="T102" s="60">
        <f t="shared" si="40"/>
        <v>15852.222222222223</v>
      </c>
      <c r="U102" s="60">
        <f t="shared" si="41"/>
        <v>1441.1111111111111</v>
      </c>
      <c r="V102" s="61">
        <v>10</v>
      </c>
      <c r="W102" s="60">
        <f t="shared" si="47"/>
        <v>0</v>
      </c>
      <c r="X102" s="60">
        <f t="shared" si="47"/>
        <v>1585.2222222222222</v>
      </c>
      <c r="Y102" s="60">
        <f t="shared" si="47"/>
        <v>144.11111111111111</v>
      </c>
      <c r="Z102" s="61"/>
      <c r="AA102" s="60">
        <f t="shared" si="38"/>
        <v>0</v>
      </c>
      <c r="AB102" s="133"/>
      <c r="AC102" s="131">
        <v>1000</v>
      </c>
      <c r="AD102" s="131">
        <v>1000</v>
      </c>
      <c r="AE102" s="131"/>
      <c r="AF102" s="61"/>
      <c r="AG102" s="120">
        <f>K102+M102+O102+S102+T102+U102+S103+T103+U103+S104+T104+U104+W102+X102+Y102+W103+X103+Y103+W104+X104+Y104+AA102+AA103+AA104+AB102+AC102+AE102+AD102+AF102+AF103+AF104</f>
        <v>27003.277777777774</v>
      </c>
      <c r="AH102" s="104"/>
    </row>
    <row r="103" spans="1:34" s="105" customFormat="1" ht="14.25" customHeight="1" x14ac:dyDescent="0.15">
      <c r="A103" s="123"/>
      <c r="B103" s="125"/>
      <c r="C103" s="125"/>
      <c r="D103" s="125"/>
      <c r="E103" s="125"/>
      <c r="F103" s="125"/>
      <c r="G103" s="59" t="s">
        <v>147</v>
      </c>
      <c r="H103" s="114">
        <v>12970</v>
      </c>
      <c r="I103" s="127"/>
      <c r="J103" s="130"/>
      <c r="K103" s="130"/>
      <c r="L103" s="131"/>
      <c r="M103" s="129"/>
      <c r="N103" s="132"/>
      <c r="O103" s="129"/>
      <c r="P103" s="61"/>
      <c r="Q103" s="61">
        <v>2</v>
      </c>
      <c r="R103" s="61"/>
      <c r="S103" s="60">
        <f t="shared" si="39"/>
        <v>0</v>
      </c>
      <c r="T103" s="60">
        <f t="shared" si="40"/>
        <v>1441.1111111111111</v>
      </c>
      <c r="U103" s="60">
        <f t="shared" si="41"/>
        <v>0</v>
      </c>
      <c r="V103" s="61"/>
      <c r="W103" s="60">
        <f t="shared" si="47"/>
        <v>0</v>
      </c>
      <c r="X103" s="60">
        <f t="shared" si="47"/>
        <v>0</v>
      </c>
      <c r="Y103" s="60">
        <f t="shared" si="47"/>
        <v>0</v>
      </c>
      <c r="Z103" s="61"/>
      <c r="AA103" s="60">
        <f t="shared" si="38"/>
        <v>0</v>
      </c>
      <c r="AB103" s="130"/>
      <c r="AC103" s="131"/>
      <c r="AD103" s="131"/>
      <c r="AE103" s="131"/>
      <c r="AF103" s="61"/>
      <c r="AG103" s="121"/>
      <c r="AH103" s="104"/>
    </row>
    <row r="104" spans="1:34" s="105" customFormat="1" ht="14.25" customHeight="1" x14ac:dyDescent="0.15">
      <c r="A104" s="124"/>
      <c r="B104" s="125"/>
      <c r="C104" s="125"/>
      <c r="D104" s="125"/>
      <c r="E104" s="125"/>
      <c r="F104" s="125"/>
      <c r="G104" s="59"/>
      <c r="H104" s="114">
        <v>12970</v>
      </c>
      <c r="I104" s="128"/>
      <c r="J104" s="130"/>
      <c r="K104" s="130"/>
      <c r="L104" s="131"/>
      <c r="M104" s="129"/>
      <c r="N104" s="132"/>
      <c r="O104" s="129"/>
      <c r="P104" s="61"/>
      <c r="Q104" s="61"/>
      <c r="R104" s="61"/>
      <c r="S104" s="60">
        <f t="shared" si="39"/>
        <v>0</v>
      </c>
      <c r="T104" s="60">
        <f t="shared" si="40"/>
        <v>0</v>
      </c>
      <c r="U104" s="60">
        <f t="shared" si="41"/>
        <v>0</v>
      </c>
      <c r="V104" s="61"/>
      <c r="W104" s="60">
        <f t="shared" si="47"/>
        <v>0</v>
      </c>
      <c r="X104" s="60">
        <f t="shared" si="47"/>
        <v>0</v>
      </c>
      <c r="Y104" s="60">
        <f t="shared" si="47"/>
        <v>0</v>
      </c>
      <c r="Z104" s="61"/>
      <c r="AA104" s="60">
        <f t="shared" si="38"/>
        <v>0</v>
      </c>
      <c r="AB104" s="130"/>
      <c r="AC104" s="131"/>
      <c r="AD104" s="131"/>
      <c r="AE104" s="131"/>
      <c r="AF104" s="61"/>
      <c r="AG104" s="121"/>
      <c r="AH104" s="104"/>
    </row>
    <row r="105" spans="1:34" s="105" customFormat="1" ht="12.75" customHeight="1" x14ac:dyDescent="0.15">
      <c r="A105" s="122">
        <v>26</v>
      </c>
      <c r="B105" s="125" t="s">
        <v>233</v>
      </c>
      <c r="C105" s="125" t="s">
        <v>174</v>
      </c>
      <c r="D105" s="125" t="s">
        <v>234</v>
      </c>
      <c r="E105" s="125" t="s">
        <v>235</v>
      </c>
      <c r="F105" s="125">
        <v>9</v>
      </c>
      <c r="G105" s="59" t="s">
        <v>82</v>
      </c>
      <c r="H105" s="114">
        <v>12970</v>
      </c>
      <c r="I105" s="126">
        <v>12970</v>
      </c>
      <c r="J105" s="129">
        <f>IF(F105&lt;=0,0,IF(F105&lt;=2,5,IF(F105&lt;=4,10,IF(F105&lt;=9,15,IF(F105&lt;=14,20,IF(F105&gt;=15,25,))))))</f>
        <v>15</v>
      </c>
      <c r="K105" s="129">
        <f>(I105)*J105/100</f>
        <v>1945.5</v>
      </c>
      <c r="L105" s="131"/>
      <c r="M105" s="129">
        <f>I105*L105/100</f>
        <v>0</v>
      </c>
      <c r="N105" s="132">
        <v>5</v>
      </c>
      <c r="O105" s="129">
        <f t="shared" ref="O105" si="55">$I105*N105/100</f>
        <v>648.5</v>
      </c>
      <c r="P105" s="61"/>
      <c r="Q105" s="61">
        <v>15</v>
      </c>
      <c r="R105" s="61">
        <v>2</v>
      </c>
      <c r="S105" s="60">
        <f t="shared" si="39"/>
        <v>0</v>
      </c>
      <c r="T105" s="60">
        <f t="shared" si="40"/>
        <v>10808.333333333334</v>
      </c>
      <c r="U105" s="60">
        <f t="shared" si="41"/>
        <v>1441.1111111111111</v>
      </c>
      <c r="V105" s="61">
        <v>10</v>
      </c>
      <c r="W105" s="60">
        <f t="shared" si="47"/>
        <v>0</v>
      </c>
      <c r="X105" s="60">
        <f t="shared" si="47"/>
        <v>1080.8333333333335</v>
      </c>
      <c r="Y105" s="60">
        <f t="shared" si="47"/>
        <v>144.11111111111111</v>
      </c>
      <c r="Z105" s="61"/>
      <c r="AA105" s="60">
        <f t="shared" si="38"/>
        <v>0</v>
      </c>
      <c r="AB105" s="133"/>
      <c r="AC105" s="131"/>
      <c r="AD105" s="131">
        <v>1000</v>
      </c>
      <c r="AE105" s="131" t="s">
        <v>317</v>
      </c>
      <c r="AF105" s="61"/>
      <c r="AG105" s="120" t="e">
        <f>K105+M105+O105+S105+T105+U105+S106+T106+U106+S107+T107+U107+W105+X105+Y105+W106+X106+Y106+W107+X107+Y107+AA105+AA106+AA107+AB105+AC105+AE105+AD105+AF105+AF106+AF107</f>
        <v>#VALUE!</v>
      </c>
      <c r="AH105" s="104"/>
    </row>
    <row r="106" spans="1:34" s="105" customFormat="1" ht="14.25" customHeight="1" x14ac:dyDescent="0.15">
      <c r="A106" s="123"/>
      <c r="B106" s="125"/>
      <c r="C106" s="125"/>
      <c r="D106" s="125"/>
      <c r="E106" s="125"/>
      <c r="F106" s="125"/>
      <c r="G106" s="59" t="s">
        <v>147</v>
      </c>
      <c r="H106" s="114">
        <v>12970</v>
      </c>
      <c r="I106" s="127"/>
      <c r="J106" s="130"/>
      <c r="K106" s="130"/>
      <c r="L106" s="131"/>
      <c r="M106" s="129"/>
      <c r="N106" s="132"/>
      <c r="O106" s="129"/>
      <c r="P106" s="61"/>
      <c r="Q106" s="61"/>
      <c r="R106" s="61"/>
      <c r="S106" s="60">
        <f t="shared" si="39"/>
        <v>0</v>
      </c>
      <c r="T106" s="60">
        <f t="shared" si="40"/>
        <v>0</v>
      </c>
      <c r="U106" s="60">
        <f t="shared" si="41"/>
        <v>0</v>
      </c>
      <c r="V106" s="61"/>
      <c r="W106" s="60">
        <f t="shared" si="47"/>
        <v>0</v>
      </c>
      <c r="X106" s="60">
        <f t="shared" si="47"/>
        <v>0</v>
      </c>
      <c r="Y106" s="60">
        <f t="shared" si="47"/>
        <v>0</v>
      </c>
      <c r="Z106" s="61"/>
      <c r="AA106" s="60">
        <f t="shared" si="38"/>
        <v>0</v>
      </c>
      <c r="AB106" s="130"/>
      <c r="AC106" s="131"/>
      <c r="AD106" s="131"/>
      <c r="AE106" s="131"/>
      <c r="AF106" s="61"/>
      <c r="AG106" s="121"/>
      <c r="AH106" s="104"/>
    </row>
    <row r="107" spans="1:34" s="105" customFormat="1" ht="14.25" customHeight="1" x14ac:dyDescent="0.15">
      <c r="A107" s="124"/>
      <c r="B107" s="125"/>
      <c r="C107" s="125"/>
      <c r="D107" s="125"/>
      <c r="E107" s="125"/>
      <c r="F107" s="125"/>
      <c r="G107" s="59"/>
      <c r="H107" s="114">
        <v>12970</v>
      </c>
      <c r="I107" s="128"/>
      <c r="J107" s="130"/>
      <c r="K107" s="130"/>
      <c r="L107" s="131"/>
      <c r="M107" s="129"/>
      <c r="N107" s="132"/>
      <c r="O107" s="129"/>
      <c r="P107" s="61"/>
      <c r="Q107" s="61"/>
      <c r="R107" s="61"/>
      <c r="S107" s="60">
        <f t="shared" si="39"/>
        <v>0</v>
      </c>
      <c r="T107" s="60">
        <f t="shared" si="40"/>
        <v>0</v>
      </c>
      <c r="U107" s="60">
        <f t="shared" si="41"/>
        <v>0</v>
      </c>
      <c r="V107" s="61"/>
      <c r="W107" s="60">
        <f t="shared" si="47"/>
        <v>0</v>
      </c>
      <c r="X107" s="60">
        <f t="shared" si="47"/>
        <v>0</v>
      </c>
      <c r="Y107" s="60">
        <f t="shared" si="47"/>
        <v>0</v>
      </c>
      <c r="Z107" s="61"/>
      <c r="AA107" s="60">
        <f t="shared" si="38"/>
        <v>0</v>
      </c>
      <c r="AB107" s="130"/>
      <c r="AC107" s="131"/>
      <c r="AD107" s="131"/>
      <c r="AE107" s="131"/>
      <c r="AF107" s="61"/>
      <c r="AG107" s="121"/>
      <c r="AH107" s="104"/>
    </row>
    <row r="108" spans="1:34" s="105" customFormat="1" ht="12.75" customHeight="1" x14ac:dyDescent="0.15">
      <c r="A108" s="122">
        <v>27</v>
      </c>
      <c r="B108" s="125" t="s">
        <v>236</v>
      </c>
      <c r="C108" s="125" t="s">
        <v>174</v>
      </c>
      <c r="D108" s="125" t="s">
        <v>237</v>
      </c>
      <c r="E108" s="125" t="s">
        <v>238</v>
      </c>
      <c r="F108" s="125">
        <v>26</v>
      </c>
      <c r="G108" s="59" t="s">
        <v>211</v>
      </c>
      <c r="H108" s="114">
        <v>12970</v>
      </c>
      <c r="I108" s="126">
        <v>12970</v>
      </c>
      <c r="J108" s="129">
        <f>IF(F108&lt;=0,0,IF(F108&lt;=2,5,IF(F108&lt;=4,10,IF(F108&lt;=9,15,IF(F108&lt;=14,20,IF(F108&gt;=15,25,))))))</f>
        <v>25</v>
      </c>
      <c r="K108" s="129">
        <f>(I108)*J108/100</f>
        <v>3242.5</v>
      </c>
      <c r="L108" s="131">
        <v>25</v>
      </c>
      <c r="M108" s="129">
        <f>I108*L108/100</f>
        <v>3242.5</v>
      </c>
      <c r="N108" s="132">
        <v>10</v>
      </c>
      <c r="O108" s="129">
        <f t="shared" ref="O108" si="56">$I108*N108/100</f>
        <v>1297</v>
      </c>
      <c r="P108" s="61"/>
      <c r="Q108" s="61">
        <v>15</v>
      </c>
      <c r="R108" s="61">
        <v>5</v>
      </c>
      <c r="S108" s="60">
        <f t="shared" si="39"/>
        <v>0</v>
      </c>
      <c r="T108" s="60">
        <f t="shared" si="40"/>
        <v>10808.333333333334</v>
      </c>
      <c r="U108" s="60">
        <f t="shared" si="41"/>
        <v>3602.7777777777778</v>
      </c>
      <c r="V108" s="61">
        <v>10</v>
      </c>
      <c r="W108" s="60">
        <f t="shared" si="47"/>
        <v>0</v>
      </c>
      <c r="X108" s="60">
        <f t="shared" si="47"/>
        <v>1080.8333333333335</v>
      </c>
      <c r="Y108" s="60">
        <f t="shared" si="47"/>
        <v>360.27777777777783</v>
      </c>
      <c r="Z108" s="61"/>
      <c r="AA108" s="60">
        <f t="shared" si="38"/>
        <v>0</v>
      </c>
      <c r="AB108" s="133"/>
      <c r="AC108" s="131"/>
      <c r="AD108" s="131">
        <v>1000</v>
      </c>
      <c r="AE108" s="131"/>
      <c r="AF108" s="61">
        <f>I108*10%</f>
        <v>1297</v>
      </c>
      <c r="AG108" s="120">
        <f>K108+M108+O108+S108+T108+U108+S109+T109+U109+S110+T110+U110+W108+X108+Y108+W109+X109+Y109+W110+X110+Y110+AA108+AA109+AA110+AB108+AC108+AE108+AD108+AF108+AF109+AF110</f>
        <v>25931.222222222223</v>
      </c>
      <c r="AH108" s="104"/>
    </row>
    <row r="109" spans="1:34" s="105" customFormat="1" ht="14.25" customHeight="1" x14ac:dyDescent="0.15">
      <c r="A109" s="123"/>
      <c r="B109" s="125"/>
      <c r="C109" s="125"/>
      <c r="D109" s="125"/>
      <c r="E109" s="125"/>
      <c r="F109" s="125"/>
      <c r="G109" s="59" t="s">
        <v>147</v>
      </c>
      <c r="H109" s="114">
        <v>12970</v>
      </c>
      <c r="I109" s="127"/>
      <c r="J109" s="130"/>
      <c r="K109" s="130"/>
      <c r="L109" s="131"/>
      <c r="M109" s="129"/>
      <c r="N109" s="132"/>
      <c r="O109" s="129"/>
      <c r="P109" s="61"/>
      <c r="Q109" s="61"/>
      <c r="R109" s="61"/>
      <c r="S109" s="60">
        <f t="shared" si="39"/>
        <v>0</v>
      </c>
      <c r="T109" s="60">
        <f t="shared" si="40"/>
        <v>0</v>
      </c>
      <c r="U109" s="60">
        <f t="shared" si="41"/>
        <v>0</v>
      </c>
      <c r="V109" s="61"/>
      <c r="W109" s="60">
        <f t="shared" si="47"/>
        <v>0</v>
      </c>
      <c r="X109" s="60">
        <f t="shared" si="47"/>
        <v>0</v>
      </c>
      <c r="Y109" s="60">
        <f t="shared" si="47"/>
        <v>0</v>
      </c>
      <c r="Z109" s="61"/>
      <c r="AA109" s="60">
        <f t="shared" si="38"/>
        <v>0</v>
      </c>
      <c r="AB109" s="130"/>
      <c r="AC109" s="131"/>
      <c r="AD109" s="131"/>
      <c r="AE109" s="131"/>
      <c r="AF109" s="61"/>
      <c r="AG109" s="121"/>
      <c r="AH109" s="104"/>
    </row>
    <row r="110" spans="1:34" s="105" customFormat="1" ht="14.25" customHeight="1" x14ac:dyDescent="0.15">
      <c r="A110" s="124"/>
      <c r="B110" s="125"/>
      <c r="C110" s="125"/>
      <c r="D110" s="125"/>
      <c r="E110" s="125"/>
      <c r="F110" s="125"/>
      <c r="G110" s="59"/>
      <c r="H110" s="114">
        <v>12970</v>
      </c>
      <c r="I110" s="128"/>
      <c r="J110" s="130"/>
      <c r="K110" s="130"/>
      <c r="L110" s="131"/>
      <c r="M110" s="129"/>
      <c r="N110" s="132"/>
      <c r="O110" s="129"/>
      <c r="P110" s="61"/>
      <c r="Q110" s="61"/>
      <c r="R110" s="61"/>
      <c r="S110" s="60">
        <f t="shared" si="39"/>
        <v>0</v>
      </c>
      <c r="T110" s="60">
        <f t="shared" si="40"/>
        <v>0</v>
      </c>
      <c r="U110" s="60">
        <f t="shared" si="41"/>
        <v>0</v>
      </c>
      <c r="V110" s="61"/>
      <c r="W110" s="60">
        <f t="shared" si="47"/>
        <v>0</v>
      </c>
      <c r="X110" s="60">
        <f t="shared" si="47"/>
        <v>0</v>
      </c>
      <c r="Y110" s="60">
        <f t="shared" si="47"/>
        <v>0</v>
      </c>
      <c r="Z110" s="61"/>
      <c r="AA110" s="60">
        <f t="shared" si="38"/>
        <v>0</v>
      </c>
      <c r="AB110" s="130"/>
      <c r="AC110" s="131"/>
      <c r="AD110" s="131"/>
      <c r="AE110" s="131"/>
      <c r="AF110" s="61"/>
      <c r="AG110" s="121"/>
      <c r="AH110" s="104"/>
    </row>
    <row r="111" spans="1:34" s="105" customFormat="1" ht="12.75" customHeight="1" x14ac:dyDescent="0.15">
      <c r="A111" s="122">
        <v>28</v>
      </c>
      <c r="B111" s="125" t="s">
        <v>239</v>
      </c>
      <c r="C111" s="125" t="s">
        <v>174</v>
      </c>
      <c r="D111" s="125" t="s">
        <v>240</v>
      </c>
      <c r="E111" s="125" t="s">
        <v>241</v>
      </c>
      <c r="F111" s="125">
        <v>22</v>
      </c>
      <c r="G111" s="59" t="s">
        <v>211</v>
      </c>
      <c r="H111" s="114">
        <v>12970</v>
      </c>
      <c r="I111" s="126">
        <v>12970</v>
      </c>
      <c r="J111" s="129">
        <f>IF(F111&lt;=0,0,IF(F111&lt;=2,5,IF(F111&lt;=4,10,IF(F111&lt;=9,15,IF(F111&lt;=14,20,IF(F111&gt;=15,25,))))))</f>
        <v>25</v>
      </c>
      <c r="K111" s="129">
        <f>(I111)*J111/100</f>
        <v>3242.5</v>
      </c>
      <c r="L111" s="131"/>
      <c r="M111" s="129">
        <f>I111*L111/100</f>
        <v>0</v>
      </c>
      <c r="N111" s="132">
        <v>5</v>
      </c>
      <c r="O111" s="129">
        <f t="shared" ref="O111" si="57">$I111*N111/100</f>
        <v>648.5</v>
      </c>
      <c r="P111" s="61"/>
      <c r="Q111" s="61">
        <v>25</v>
      </c>
      <c r="R111" s="61"/>
      <c r="S111" s="60">
        <f t="shared" si="39"/>
        <v>0</v>
      </c>
      <c r="T111" s="60">
        <f t="shared" si="40"/>
        <v>18013.888888888887</v>
      </c>
      <c r="U111" s="60">
        <f t="shared" si="41"/>
        <v>0</v>
      </c>
      <c r="V111" s="61">
        <v>10</v>
      </c>
      <c r="W111" s="60">
        <f t="shared" si="47"/>
        <v>0</v>
      </c>
      <c r="X111" s="60">
        <f t="shared" si="47"/>
        <v>1801.3888888888887</v>
      </c>
      <c r="Y111" s="60">
        <f t="shared" si="47"/>
        <v>0</v>
      </c>
      <c r="Z111" s="61"/>
      <c r="AA111" s="60">
        <f t="shared" si="38"/>
        <v>0</v>
      </c>
      <c r="AB111" s="133"/>
      <c r="AC111" s="131">
        <v>1000</v>
      </c>
      <c r="AD111" s="131">
        <v>1000</v>
      </c>
      <c r="AE111" s="131"/>
      <c r="AF111" s="61"/>
      <c r="AG111" s="120">
        <f>K111+M111+O111+S111+T111+U111+S112+T112+U112+S113+T113+U113+W111+X111+Y111+W112+X112+Y112+W113+X113+Y113+AA111+AA112+AA113+AB111+AC111+AE111+AD111+AF111+AF112+AF113</f>
        <v>26426.833333333328</v>
      </c>
      <c r="AH111" s="104"/>
    </row>
    <row r="112" spans="1:34" s="105" customFormat="1" ht="14.25" customHeight="1" x14ac:dyDescent="0.15">
      <c r="A112" s="123"/>
      <c r="B112" s="125"/>
      <c r="C112" s="125"/>
      <c r="D112" s="125"/>
      <c r="E112" s="125"/>
      <c r="F112" s="125"/>
      <c r="G112" s="59" t="s">
        <v>147</v>
      </c>
      <c r="H112" s="114">
        <v>12970</v>
      </c>
      <c r="I112" s="127"/>
      <c r="J112" s="130"/>
      <c r="K112" s="130"/>
      <c r="L112" s="131"/>
      <c r="M112" s="129"/>
      <c r="N112" s="132"/>
      <c r="O112" s="129"/>
      <c r="P112" s="61"/>
      <c r="Q112" s="61">
        <v>1</v>
      </c>
      <c r="R112" s="61"/>
      <c r="S112" s="60">
        <f t="shared" si="39"/>
        <v>0</v>
      </c>
      <c r="T112" s="60">
        <f t="shared" si="40"/>
        <v>720.55555555555554</v>
      </c>
      <c r="U112" s="60">
        <f t="shared" si="41"/>
        <v>0</v>
      </c>
      <c r="V112" s="61"/>
      <c r="W112" s="60">
        <f t="shared" si="47"/>
        <v>0</v>
      </c>
      <c r="X112" s="60">
        <f t="shared" si="47"/>
        <v>0</v>
      </c>
      <c r="Y112" s="60">
        <f t="shared" si="47"/>
        <v>0</v>
      </c>
      <c r="Z112" s="61"/>
      <c r="AA112" s="60">
        <f t="shared" si="38"/>
        <v>0</v>
      </c>
      <c r="AB112" s="130"/>
      <c r="AC112" s="131"/>
      <c r="AD112" s="131"/>
      <c r="AE112" s="131"/>
      <c r="AF112" s="61"/>
      <c r="AG112" s="121"/>
      <c r="AH112" s="104"/>
    </row>
    <row r="113" spans="1:34" s="105" customFormat="1" ht="14.25" customHeight="1" x14ac:dyDescent="0.15">
      <c r="A113" s="124"/>
      <c r="B113" s="125"/>
      <c r="C113" s="125"/>
      <c r="D113" s="125"/>
      <c r="E113" s="125"/>
      <c r="F113" s="125"/>
      <c r="G113" s="59"/>
      <c r="H113" s="114">
        <v>12970</v>
      </c>
      <c r="I113" s="128"/>
      <c r="J113" s="130"/>
      <c r="K113" s="130"/>
      <c r="L113" s="131"/>
      <c r="M113" s="129"/>
      <c r="N113" s="132"/>
      <c r="O113" s="129"/>
      <c r="P113" s="61"/>
      <c r="Q113" s="61"/>
      <c r="R113" s="61"/>
      <c r="S113" s="60">
        <f t="shared" si="39"/>
        <v>0</v>
      </c>
      <c r="T113" s="60">
        <f t="shared" si="40"/>
        <v>0</v>
      </c>
      <c r="U113" s="60">
        <f t="shared" si="41"/>
        <v>0</v>
      </c>
      <c r="V113" s="61"/>
      <c r="W113" s="60">
        <f t="shared" si="47"/>
        <v>0</v>
      </c>
      <c r="X113" s="60">
        <f t="shared" si="47"/>
        <v>0</v>
      </c>
      <c r="Y113" s="60">
        <f t="shared" si="47"/>
        <v>0</v>
      </c>
      <c r="Z113" s="61"/>
      <c r="AA113" s="60">
        <f t="shared" si="38"/>
        <v>0</v>
      </c>
      <c r="AB113" s="130"/>
      <c r="AC113" s="131"/>
      <c r="AD113" s="131"/>
      <c r="AE113" s="131"/>
      <c r="AF113" s="61"/>
      <c r="AG113" s="121"/>
      <c r="AH113" s="104"/>
    </row>
    <row r="114" spans="1:34" s="105" customFormat="1" ht="12.75" customHeight="1" x14ac:dyDescent="0.15">
      <c r="A114" s="122">
        <v>29</v>
      </c>
      <c r="B114" s="125" t="s">
        <v>242</v>
      </c>
      <c r="C114" s="125" t="s">
        <v>174</v>
      </c>
      <c r="D114" s="125" t="s">
        <v>243</v>
      </c>
      <c r="E114" s="125" t="s">
        <v>244</v>
      </c>
      <c r="F114" s="125">
        <v>15</v>
      </c>
      <c r="G114" s="59" t="s">
        <v>245</v>
      </c>
      <c r="H114" s="114">
        <v>12970</v>
      </c>
      <c r="I114" s="126">
        <v>12970</v>
      </c>
      <c r="J114" s="129">
        <f>IF(F114&lt;=0,0,IF(F114&lt;=2,5,IF(F114&lt;=4,10,IF(F114&lt;=9,15,IF(F114&lt;=14,20,IF(F114&gt;=15,25,))))))</f>
        <v>25</v>
      </c>
      <c r="K114" s="129">
        <f>(I114)*J114/100</f>
        <v>3242.5</v>
      </c>
      <c r="L114" s="131"/>
      <c r="M114" s="129">
        <f>I114*L114/100</f>
        <v>0</v>
      </c>
      <c r="N114" s="132">
        <v>10</v>
      </c>
      <c r="O114" s="129">
        <f>$I114*N114/100</f>
        <v>1297</v>
      </c>
      <c r="P114" s="61"/>
      <c r="Q114" s="61">
        <v>12</v>
      </c>
      <c r="R114" s="61">
        <v>4</v>
      </c>
      <c r="S114" s="60">
        <f t="shared" si="39"/>
        <v>0</v>
      </c>
      <c r="T114" s="60">
        <f t="shared" si="40"/>
        <v>8646.6666666666661</v>
      </c>
      <c r="U114" s="60">
        <f t="shared" si="41"/>
        <v>2882.2222222222222</v>
      </c>
      <c r="V114" s="61">
        <v>10</v>
      </c>
      <c r="W114" s="60">
        <f>S114*$V114/100</f>
        <v>0</v>
      </c>
      <c r="X114" s="60">
        <f t="shared" si="47"/>
        <v>864.66666666666652</v>
      </c>
      <c r="Y114" s="60">
        <f t="shared" si="47"/>
        <v>288.22222222222223</v>
      </c>
      <c r="Z114" s="61"/>
      <c r="AA114" s="60">
        <f t="shared" si="38"/>
        <v>0</v>
      </c>
      <c r="AB114" s="133"/>
      <c r="AC114" s="131">
        <v>1000</v>
      </c>
      <c r="AD114" s="131">
        <v>1000</v>
      </c>
      <c r="AE114" s="131"/>
      <c r="AF114" s="61"/>
      <c r="AG114" s="120">
        <f>K114+M114+O114+S114+T114+U114+S115+T115+U115+S116+T116+U116+W114+X114+Y114+W115+X115+Y115+W116+X116+Y116+AA114+AA115+AA116+AB114+AC114+AE114+AD114+AF114+AF115+AF116</f>
        <v>30029.611111111109</v>
      </c>
      <c r="AH114" s="104"/>
    </row>
    <row r="115" spans="1:34" s="105" customFormat="1" ht="14.25" customHeight="1" x14ac:dyDescent="0.15">
      <c r="A115" s="123"/>
      <c r="B115" s="125"/>
      <c r="C115" s="125"/>
      <c r="D115" s="125"/>
      <c r="E115" s="125"/>
      <c r="F115" s="125"/>
      <c r="G115" s="59" t="s">
        <v>147</v>
      </c>
      <c r="H115" s="114">
        <v>12970</v>
      </c>
      <c r="I115" s="127"/>
      <c r="J115" s="129"/>
      <c r="K115" s="129"/>
      <c r="L115" s="131"/>
      <c r="M115" s="129"/>
      <c r="N115" s="132"/>
      <c r="O115" s="129"/>
      <c r="P115" s="61"/>
      <c r="Q115" s="61">
        <v>3</v>
      </c>
      <c r="R115" s="61">
        <v>1</v>
      </c>
      <c r="S115" s="60">
        <f t="shared" si="39"/>
        <v>0</v>
      </c>
      <c r="T115" s="60">
        <f t="shared" si="40"/>
        <v>2161.6666666666665</v>
      </c>
      <c r="U115" s="60">
        <f t="shared" si="41"/>
        <v>720.55555555555554</v>
      </c>
      <c r="V115" s="61"/>
      <c r="W115" s="60">
        <f t="shared" ref="W115:W119" si="58">S115*$V115/100</f>
        <v>0</v>
      </c>
      <c r="X115" s="60">
        <f t="shared" si="47"/>
        <v>0</v>
      </c>
      <c r="Y115" s="60">
        <f t="shared" si="47"/>
        <v>0</v>
      </c>
      <c r="Z115" s="61"/>
      <c r="AA115" s="60">
        <f t="shared" si="38"/>
        <v>0</v>
      </c>
      <c r="AB115" s="130"/>
      <c r="AC115" s="131"/>
      <c r="AD115" s="131"/>
      <c r="AE115" s="131"/>
      <c r="AF115" s="61"/>
      <c r="AG115" s="121"/>
      <c r="AH115" s="104"/>
    </row>
    <row r="116" spans="1:34" s="105" customFormat="1" ht="14.25" customHeight="1" x14ac:dyDescent="0.15">
      <c r="A116" s="124"/>
      <c r="B116" s="125"/>
      <c r="C116" s="125"/>
      <c r="D116" s="125"/>
      <c r="E116" s="125"/>
      <c r="F116" s="125"/>
      <c r="G116" s="59" t="s">
        <v>56</v>
      </c>
      <c r="H116" s="114">
        <v>12970</v>
      </c>
      <c r="I116" s="128"/>
      <c r="J116" s="129"/>
      <c r="K116" s="129"/>
      <c r="L116" s="131"/>
      <c r="M116" s="129"/>
      <c r="N116" s="132"/>
      <c r="O116" s="129"/>
      <c r="P116" s="61"/>
      <c r="Q116" s="61">
        <v>8</v>
      </c>
      <c r="R116" s="61">
        <v>2</v>
      </c>
      <c r="S116" s="60">
        <f t="shared" si="39"/>
        <v>0</v>
      </c>
      <c r="T116" s="60">
        <f t="shared" si="40"/>
        <v>5764.4444444444443</v>
      </c>
      <c r="U116" s="60">
        <f t="shared" si="41"/>
        <v>1441.1111111111111</v>
      </c>
      <c r="V116" s="61">
        <v>10</v>
      </c>
      <c r="W116" s="60">
        <f t="shared" si="58"/>
        <v>0</v>
      </c>
      <c r="X116" s="60">
        <f t="shared" si="47"/>
        <v>576.44444444444446</v>
      </c>
      <c r="Y116" s="60">
        <f t="shared" si="47"/>
        <v>144.11111111111111</v>
      </c>
      <c r="Z116" s="61"/>
      <c r="AA116" s="60">
        <f t="shared" si="38"/>
        <v>0</v>
      </c>
      <c r="AB116" s="130"/>
      <c r="AC116" s="131"/>
      <c r="AD116" s="131"/>
      <c r="AE116" s="131"/>
      <c r="AF116" s="61"/>
      <c r="AG116" s="121"/>
      <c r="AH116" s="104"/>
    </row>
    <row r="117" spans="1:34" s="105" customFormat="1" ht="12.75" customHeight="1" x14ac:dyDescent="0.15">
      <c r="A117" s="122">
        <v>30</v>
      </c>
      <c r="B117" s="125" t="s">
        <v>246</v>
      </c>
      <c r="C117" s="125" t="s">
        <v>174</v>
      </c>
      <c r="D117" s="125" t="s">
        <v>247</v>
      </c>
      <c r="E117" s="125" t="s">
        <v>248</v>
      </c>
      <c r="F117" s="125">
        <v>34</v>
      </c>
      <c r="G117" s="59" t="s">
        <v>249</v>
      </c>
      <c r="H117" s="114">
        <v>12970</v>
      </c>
      <c r="I117" s="126">
        <v>12970</v>
      </c>
      <c r="J117" s="129">
        <f>IF(F117&lt;=0,0,IF(F117&lt;=2,5,IF(F117&lt;=4,10,IF(F117&lt;=9,15,IF(F117&lt;=14,20,IF(F117&gt;=15,25,))))))</f>
        <v>25</v>
      </c>
      <c r="K117" s="129">
        <f>(I117)*J117/100</f>
        <v>3242.5</v>
      </c>
      <c r="L117" s="131"/>
      <c r="M117" s="129">
        <f>I117*L117/100</f>
        <v>0</v>
      </c>
      <c r="N117" s="132">
        <v>10</v>
      </c>
      <c r="O117" s="129">
        <f t="shared" ref="O117" si="59">$I117*N117/100</f>
        <v>1297</v>
      </c>
      <c r="P117" s="61"/>
      <c r="Q117" s="61">
        <v>16</v>
      </c>
      <c r="R117" s="61">
        <v>3</v>
      </c>
      <c r="S117" s="60">
        <f t="shared" si="39"/>
        <v>0</v>
      </c>
      <c r="T117" s="60">
        <f t="shared" si="40"/>
        <v>11528.888888888889</v>
      </c>
      <c r="U117" s="60">
        <f t="shared" si="41"/>
        <v>2161.6666666666665</v>
      </c>
      <c r="V117" s="61">
        <v>10</v>
      </c>
      <c r="W117" s="60">
        <f t="shared" si="58"/>
        <v>0</v>
      </c>
      <c r="X117" s="60">
        <f t="shared" si="47"/>
        <v>1152.8888888888889</v>
      </c>
      <c r="Y117" s="60">
        <f t="shared" si="47"/>
        <v>216.16666666666663</v>
      </c>
      <c r="Z117" s="61"/>
      <c r="AA117" s="60">
        <f t="shared" si="38"/>
        <v>0</v>
      </c>
      <c r="AB117" s="133"/>
      <c r="AC117" s="131"/>
      <c r="AD117" s="131">
        <v>1000</v>
      </c>
      <c r="AE117" s="131"/>
      <c r="AF117" s="61"/>
      <c r="AG117" s="120">
        <f>K117+M117+O117+S117+T117+U117+S118+T118+U118+S119+T119+U119+W117+X117+Y117+W118+X118+Y118+W119+X119+Y119+AA117+AA118+AA119+AB117+AC117+AE117+AD117+AF117+AF118+AF119</f>
        <v>26075.333333333332</v>
      </c>
      <c r="AH117" s="104"/>
    </row>
    <row r="118" spans="1:34" s="105" customFormat="1" ht="14.25" customHeight="1" x14ac:dyDescent="0.15">
      <c r="A118" s="123"/>
      <c r="B118" s="125"/>
      <c r="C118" s="125"/>
      <c r="D118" s="125"/>
      <c r="E118" s="125"/>
      <c r="F118" s="125"/>
      <c r="G118" s="59" t="s">
        <v>162</v>
      </c>
      <c r="H118" s="114">
        <v>12970</v>
      </c>
      <c r="I118" s="127"/>
      <c r="J118" s="130"/>
      <c r="K118" s="130"/>
      <c r="L118" s="131"/>
      <c r="M118" s="129"/>
      <c r="N118" s="132"/>
      <c r="O118" s="129"/>
      <c r="P118" s="61"/>
      <c r="Q118" s="61">
        <v>6</v>
      </c>
      <c r="R118" s="61"/>
      <c r="S118" s="60">
        <f t="shared" si="39"/>
        <v>0</v>
      </c>
      <c r="T118" s="60">
        <f t="shared" si="40"/>
        <v>4323.333333333333</v>
      </c>
      <c r="U118" s="60">
        <f t="shared" si="41"/>
        <v>0</v>
      </c>
      <c r="V118" s="61">
        <v>10</v>
      </c>
      <c r="W118" s="60">
        <f t="shared" si="58"/>
        <v>0</v>
      </c>
      <c r="X118" s="60">
        <f t="shared" si="47"/>
        <v>432.33333333333326</v>
      </c>
      <c r="Y118" s="60">
        <f t="shared" si="47"/>
        <v>0</v>
      </c>
      <c r="Z118" s="61"/>
      <c r="AA118" s="60">
        <f t="shared" si="38"/>
        <v>0</v>
      </c>
      <c r="AB118" s="130"/>
      <c r="AC118" s="131"/>
      <c r="AD118" s="131"/>
      <c r="AE118" s="131"/>
      <c r="AF118" s="61"/>
      <c r="AG118" s="121"/>
      <c r="AH118" s="104"/>
    </row>
    <row r="119" spans="1:34" s="105" customFormat="1" ht="14.25" customHeight="1" x14ac:dyDescent="0.15">
      <c r="A119" s="124"/>
      <c r="B119" s="125"/>
      <c r="C119" s="125"/>
      <c r="D119" s="125"/>
      <c r="E119" s="125"/>
      <c r="F119" s="125"/>
      <c r="G119" s="59" t="s">
        <v>147</v>
      </c>
      <c r="H119" s="114">
        <v>12970</v>
      </c>
      <c r="I119" s="128"/>
      <c r="J119" s="130"/>
      <c r="K119" s="130"/>
      <c r="L119" s="131"/>
      <c r="M119" s="129"/>
      <c r="N119" s="132"/>
      <c r="O119" s="129"/>
      <c r="P119" s="61"/>
      <c r="Q119" s="61"/>
      <c r="R119" s="61">
        <v>1</v>
      </c>
      <c r="S119" s="60">
        <f t="shared" si="39"/>
        <v>0</v>
      </c>
      <c r="T119" s="60">
        <f t="shared" si="40"/>
        <v>0</v>
      </c>
      <c r="U119" s="60">
        <f t="shared" si="41"/>
        <v>720.55555555555554</v>
      </c>
      <c r="V119" s="61"/>
      <c r="W119" s="60">
        <f t="shared" si="58"/>
        <v>0</v>
      </c>
      <c r="X119" s="60">
        <f t="shared" si="47"/>
        <v>0</v>
      </c>
      <c r="Y119" s="60">
        <f t="shared" si="47"/>
        <v>0</v>
      </c>
      <c r="Z119" s="61"/>
      <c r="AA119" s="60">
        <f t="shared" si="38"/>
        <v>0</v>
      </c>
      <c r="AB119" s="130"/>
      <c r="AC119" s="131"/>
      <c r="AD119" s="131"/>
      <c r="AE119" s="131"/>
      <c r="AF119" s="61"/>
      <c r="AG119" s="121"/>
      <c r="AH119" s="104"/>
    </row>
    <row r="120" spans="1:34" s="105" customFormat="1" ht="12.75" customHeight="1" x14ac:dyDescent="0.15">
      <c r="A120" s="122">
        <v>31</v>
      </c>
      <c r="B120" s="125" t="s">
        <v>250</v>
      </c>
      <c r="C120" s="125" t="s">
        <v>174</v>
      </c>
      <c r="D120" s="125" t="s">
        <v>185</v>
      </c>
      <c r="E120" s="125" t="s">
        <v>251</v>
      </c>
      <c r="F120" s="125">
        <v>25</v>
      </c>
      <c r="G120" s="59" t="s">
        <v>249</v>
      </c>
      <c r="H120" s="114">
        <v>12970</v>
      </c>
      <c r="I120" s="126">
        <v>12970</v>
      </c>
      <c r="J120" s="129">
        <f>IF(F120&lt;=0,0,IF(F120&lt;=2,5,IF(F120&lt;=4,10,IF(F120&lt;=9,15,IF(F120&lt;=14,20,IF(F120&gt;=15,25,))))))</f>
        <v>25</v>
      </c>
      <c r="K120" s="129">
        <f>(I120)*J120/100</f>
        <v>3242.5</v>
      </c>
      <c r="L120" s="131"/>
      <c r="M120" s="129">
        <f>I120*L120/100</f>
        <v>0</v>
      </c>
      <c r="N120" s="132">
        <v>10</v>
      </c>
      <c r="O120" s="129">
        <f>$I120*N120/100</f>
        <v>1297</v>
      </c>
      <c r="P120" s="61"/>
      <c r="Q120" s="61">
        <v>15</v>
      </c>
      <c r="R120" s="61"/>
      <c r="S120" s="60">
        <f t="shared" si="39"/>
        <v>0</v>
      </c>
      <c r="T120" s="60">
        <f t="shared" si="40"/>
        <v>10808.333333333334</v>
      </c>
      <c r="U120" s="60">
        <f t="shared" si="41"/>
        <v>0</v>
      </c>
      <c r="V120" s="61">
        <v>10</v>
      </c>
      <c r="W120" s="60">
        <f>S120*$V120/100</f>
        <v>0</v>
      </c>
      <c r="X120" s="60">
        <f t="shared" si="47"/>
        <v>1080.8333333333335</v>
      </c>
      <c r="Y120" s="60">
        <f t="shared" si="47"/>
        <v>0</v>
      </c>
      <c r="Z120" s="61"/>
      <c r="AA120" s="60">
        <f t="shared" si="38"/>
        <v>0</v>
      </c>
      <c r="AB120" s="133"/>
      <c r="AC120" s="131">
        <v>1000</v>
      </c>
      <c r="AD120" s="131">
        <v>1000</v>
      </c>
      <c r="AE120" s="131"/>
      <c r="AF120" s="61"/>
      <c r="AG120" s="120">
        <f>K120+M120+O120+S120+T120+U120+S121+T121+U121+S122+T122+U122+W120+X120+Y120+W121+X121+Y121+W122+X122+Y122+AA120+AA121+AA122+AB120+AC120+AE120+AD120+AF120+AF121+AF122</f>
        <v>27795.888888888887</v>
      </c>
      <c r="AH120" s="104"/>
    </row>
    <row r="121" spans="1:34" s="105" customFormat="1" ht="14.25" customHeight="1" x14ac:dyDescent="0.15">
      <c r="A121" s="123"/>
      <c r="B121" s="125"/>
      <c r="C121" s="125"/>
      <c r="D121" s="125"/>
      <c r="E121" s="125"/>
      <c r="F121" s="125"/>
      <c r="G121" s="59" t="s">
        <v>162</v>
      </c>
      <c r="H121" s="114">
        <v>12970</v>
      </c>
      <c r="I121" s="127"/>
      <c r="J121" s="129"/>
      <c r="K121" s="129"/>
      <c r="L121" s="131"/>
      <c r="M121" s="129"/>
      <c r="N121" s="132"/>
      <c r="O121" s="129"/>
      <c r="P121" s="61"/>
      <c r="Q121" s="61">
        <v>10</v>
      </c>
      <c r="R121" s="61"/>
      <c r="S121" s="60">
        <f t="shared" si="39"/>
        <v>0</v>
      </c>
      <c r="T121" s="60">
        <f t="shared" si="40"/>
        <v>7205.5555555555557</v>
      </c>
      <c r="U121" s="60">
        <f t="shared" si="41"/>
        <v>0</v>
      </c>
      <c r="V121" s="61">
        <v>10</v>
      </c>
      <c r="W121" s="60">
        <f t="shared" ref="W121:W125" si="60">S121*$V121/100</f>
        <v>0</v>
      </c>
      <c r="X121" s="60">
        <f t="shared" si="47"/>
        <v>720.55555555555566</v>
      </c>
      <c r="Y121" s="60">
        <f t="shared" si="47"/>
        <v>0</v>
      </c>
      <c r="Z121" s="61"/>
      <c r="AA121" s="60">
        <f t="shared" si="38"/>
        <v>0</v>
      </c>
      <c r="AB121" s="130"/>
      <c r="AC121" s="131"/>
      <c r="AD121" s="131"/>
      <c r="AE121" s="131"/>
      <c r="AF121" s="61"/>
      <c r="AG121" s="121"/>
      <c r="AH121" s="104"/>
    </row>
    <row r="122" spans="1:34" s="105" customFormat="1" ht="14.25" customHeight="1" x14ac:dyDescent="0.15">
      <c r="A122" s="124"/>
      <c r="B122" s="125"/>
      <c r="C122" s="125"/>
      <c r="D122" s="125"/>
      <c r="E122" s="125"/>
      <c r="F122" s="125"/>
      <c r="G122" s="59" t="s">
        <v>147</v>
      </c>
      <c r="H122" s="114">
        <v>12970</v>
      </c>
      <c r="I122" s="128"/>
      <c r="J122" s="129"/>
      <c r="K122" s="129"/>
      <c r="L122" s="131"/>
      <c r="M122" s="129"/>
      <c r="N122" s="132"/>
      <c r="O122" s="129"/>
      <c r="P122" s="61"/>
      <c r="Q122" s="61">
        <v>2</v>
      </c>
      <c r="R122" s="61"/>
      <c r="S122" s="60">
        <f t="shared" si="39"/>
        <v>0</v>
      </c>
      <c r="T122" s="60">
        <f t="shared" si="40"/>
        <v>1441.1111111111111</v>
      </c>
      <c r="U122" s="60">
        <f t="shared" si="41"/>
        <v>0</v>
      </c>
      <c r="V122" s="61"/>
      <c r="W122" s="60">
        <f t="shared" si="60"/>
        <v>0</v>
      </c>
      <c r="X122" s="60">
        <f t="shared" si="47"/>
        <v>0</v>
      </c>
      <c r="Y122" s="60">
        <f t="shared" si="47"/>
        <v>0</v>
      </c>
      <c r="Z122" s="61"/>
      <c r="AA122" s="60">
        <f t="shared" si="38"/>
        <v>0</v>
      </c>
      <c r="AB122" s="130"/>
      <c r="AC122" s="131"/>
      <c r="AD122" s="131"/>
      <c r="AE122" s="131"/>
      <c r="AF122" s="61"/>
      <c r="AG122" s="121"/>
      <c r="AH122" s="104"/>
    </row>
    <row r="123" spans="1:34" s="105" customFormat="1" ht="12.75" customHeight="1" x14ac:dyDescent="0.15">
      <c r="A123" s="122">
        <v>32</v>
      </c>
      <c r="B123" s="125" t="s">
        <v>252</v>
      </c>
      <c r="C123" s="125" t="s">
        <v>174</v>
      </c>
      <c r="D123" s="125" t="s">
        <v>247</v>
      </c>
      <c r="E123" s="125" t="s">
        <v>253</v>
      </c>
      <c r="F123" s="125">
        <v>29</v>
      </c>
      <c r="G123" s="59" t="s">
        <v>254</v>
      </c>
      <c r="H123" s="114">
        <v>12970</v>
      </c>
      <c r="I123" s="126">
        <v>12970</v>
      </c>
      <c r="J123" s="129">
        <f>IF(F123&lt;=0,0,IF(F123&lt;=2,5,IF(F123&lt;=4,10,IF(F123&lt;=9,15,IF(F123&lt;=14,20,IF(F123&gt;=15,25,))))))</f>
        <v>25</v>
      </c>
      <c r="K123" s="129">
        <f>(I123)*J123/100</f>
        <v>3242.5</v>
      </c>
      <c r="L123" s="131"/>
      <c r="M123" s="129">
        <f>I123*L123/100</f>
        <v>0</v>
      </c>
      <c r="N123" s="132"/>
      <c r="O123" s="129">
        <f t="shared" ref="O123" si="61">$I123*N123/100</f>
        <v>0</v>
      </c>
      <c r="P123" s="61">
        <v>12</v>
      </c>
      <c r="Q123" s="61">
        <v>14</v>
      </c>
      <c r="R123" s="61"/>
      <c r="S123" s="60">
        <f t="shared" si="39"/>
        <v>8646.6666666666661</v>
      </c>
      <c r="T123" s="60">
        <f t="shared" si="40"/>
        <v>10087.777777777777</v>
      </c>
      <c r="U123" s="60">
        <f t="shared" si="41"/>
        <v>0</v>
      </c>
      <c r="V123" s="61">
        <v>10</v>
      </c>
      <c r="W123" s="60">
        <f t="shared" si="60"/>
        <v>864.66666666666652</v>
      </c>
      <c r="X123" s="60">
        <f t="shared" si="47"/>
        <v>1008.7777777777778</v>
      </c>
      <c r="Y123" s="60">
        <f t="shared" si="47"/>
        <v>0</v>
      </c>
      <c r="Z123" s="61"/>
      <c r="AA123" s="60">
        <f t="shared" si="38"/>
        <v>0</v>
      </c>
      <c r="AB123" s="133"/>
      <c r="AC123" s="131">
        <v>1000</v>
      </c>
      <c r="AD123" s="131">
        <v>1000</v>
      </c>
      <c r="AE123" s="131"/>
      <c r="AF123" s="61"/>
      <c r="AG123" s="120">
        <f>K123+M123+O123+S123+T123+U123+S124+T124+U124+S125+T125+U125+W123+X123+Y123+W124+X124+Y124+W125+X125+Y125+AA123+AA124+AA125+AB123+AC123+AE123+AD123+AF123+AF124+AF125</f>
        <v>26570.944444444445</v>
      </c>
      <c r="AH123" s="104"/>
    </row>
    <row r="124" spans="1:34" s="105" customFormat="1" ht="14.25" customHeight="1" x14ac:dyDescent="0.15">
      <c r="A124" s="123"/>
      <c r="B124" s="125"/>
      <c r="C124" s="125"/>
      <c r="D124" s="125"/>
      <c r="E124" s="125"/>
      <c r="F124" s="125"/>
      <c r="G124" s="59" t="s">
        <v>147</v>
      </c>
      <c r="H124" s="114">
        <v>12970</v>
      </c>
      <c r="I124" s="127"/>
      <c r="J124" s="130"/>
      <c r="K124" s="130"/>
      <c r="L124" s="131"/>
      <c r="M124" s="129"/>
      <c r="N124" s="132"/>
      <c r="O124" s="129"/>
      <c r="P124" s="61"/>
      <c r="Q124" s="61">
        <v>1</v>
      </c>
      <c r="R124" s="61"/>
      <c r="S124" s="60">
        <f t="shared" si="39"/>
        <v>0</v>
      </c>
      <c r="T124" s="60">
        <f t="shared" si="40"/>
        <v>720.55555555555554</v>
      </c>
      <c r="U124" s="60">
        <f t="shared" si="41"/>
        <v>0</v>
      </c>
      <c r="V124" s="61"/>
      <c r="W124" s="60">
        <f t="shared" si="60"/>
        <v>0</v>
      </c>
      <c r="X124" s="60">
        <f t="shared" si="47"/>
        <v>0</v>
      </c>
      <c r="Y124" s="60">
        <f t="shared" si="47"/>
        <v>0</v>
      </c>
      <c r="Z124" s="61"/>
      <c r="AA124" s="60">
        <f t="shared" si="38"/>
        <v>0</v>
      </c>
      <c r="AB124" s="130"/>
      <c r="AC124" s="131"/>
      <c r="AD124" s="131"/>
      <c r="AE124" s="131"/>
      <c r="AF124" s="61"/>
      <c r="AG124" s="121"/>
      <c r="AH124" s="104"/>
    </row>
    <row r="125" spans="1:34" s="105" customFormat="1" ht="14.25" customHeight="1" x14ac:dyDescent="0.15">
      <c r="A125" s="124"/>
      <c r="B125" s="125"/>
      <c r="C125" s="125"/>
      <c r="D125" s="125"/>
      <c r="E125" s="125"/>
      <c r="F125" s="125"/>
      <c r="G125" s="59"/>
      <c r="H125" s="114">
        <v>12970</v>
      </c>
      <c r="I125" s="128"/>
      <c r="J125" s="130"/>
      <c r="K125" s="130"/>
      <c r="L125" s="131"/>
      <c r="M125" s="129"/>
      <c r="N125" s="132"/>
      <c r="O125" s="129"/>
      <c r="P125" s="61"/>
      <c r="Q125" s="61"/>
      <c r="R125" s="61"/>
      <c r="S125" s="60">
        <f t="shared" si="39"/>
        <v>0</v>
      </c>
      <c r="T125" s="60">
        <f t="shared" si="40"/>
        <v>0</v>
      </c>
      <c r="U125" s="60">
        <f t="shared" si="41"/>
        <v>0</v>
      </c>
      <c r="V125" s="61"/>
      <c r="W125" s="60">
        <f t="shared" si="60"/>
        <v>0</v>
      </c>
      <c r="X125" s="60">
        <f t="shared" si="47"/>
        <v>0</v>
      </c>
      <c r="Y125" s="60">
        <f t="shared" si="47"/>
        <v>0</v>
      </c>
      <c r="Z125" s="61"/>
      <c r="AA125" s="60">
        <f t="shared" si="38"/>
        <v>0</v>
      </c>
      <c r="AB125" s="130"/>
      <c r="AC125" s="131"/>
      <c r="AD125" s="131"/>
      <c r="AE125" s="131"/>
      <c r="AF125" s="61"/>
      <c r="AG125" s="121"/>
      <c r="AH125" s="104"/>
    </row>
    <row r="126" spans="1:34" s="105" customFormat="1" ht="12.75" customHeight="1" x14ac:dyDescent="0.15">
      <c r="A126" s="122">
        <v>33</v>
      </c>
      <c r="B126" s="125" t="s">
        <v>255</v>
      </c>
      <c r="C126" s="125" t="s">
        <v>174</v>
      </c>
      <c r="D126" s="125"/>
      <c r="E126" s="125"/>
      <c r="F126" s="125">
        <v>7</v>
      </c>
      <c r="G126" s="59" t="s">
        <v>256</v>
      </c>
      <c r="H126" s="114">
        <v>12970</v>
      </c>
      <c r="I126" s="126">
        <v>12970</v>
      </c>
      <c r="J126" s="129">
        <f>IF(F126&lt;=0,0,IF(F126&lt;=2,5,IF(F126&lt;=4,10,IF(F126&lt;=9,15,IF(F126&lt;=14,20,IF(F126&gt;=15,25,))))))</f>
        <v>15</v>
      </c>
      <c r="K126" s="129">
        <f>(I126)*J126/100</f>
        <v>1945.5</v>
      </c>
      <c r="L126" s="131"/>
      <c r="M126" s="129">
        <f>I126*L126/100</f>
        <v>0</v>
      </c>
      <c r="N126" s="132">
        <v>10</v>
      </c>
      <c r="O126" s="129">
        <f>$I126*N126/100</f>
        <v>1297</v>
      </c>
      <c r="P126" s="61"/>
      <c r="Q126" s="61">
        <v>18</v>
      </c>
      <c r="R126" s="61">
        <v>4</v>
      </c>
      <c r="S126" s="60">
        <f t="shared" si="39"/>
        <v>0</v>
      </c>
      <c r="T126" s="60">
        <f t="shared" si="40"/>
        <v>12970</v>
      </c>
      <c r="U126" s="60">
        <f t="shared" si="41"/>
        <v>2882.2222222222222</v>
      </c>
      <c r="V126" s="61">
        <v>10</v>
      </c>
      <c r="W126" s="60">
        <f>S126*$V126/100</f>
        <v>0</v>
      </c>
      <c r="X126" s="60">
        <f t="shared" si="47"/>
        <v>1297</v>
      </c>
      <c r="Y126" s="60">
        <f t="shared" si="47"/>
        <v>288.22222222222223</v>
      </c>
      <c r="Z126" s="61"/>
      <c r="AA126" s="60">
        <f>(S126+T126+U126)*Z126/100</f>
        <v>0</v>
      </c>
      <c r="AB126" s="133"/>
      <c r="AC126" s="131"/>
      <c r="AD126" s="131">
        <v>1000</v>
      </c>
      <c r="AE126" s="131"/>
      <c r="AF126" s="61"/>
      <c r="AG126" s="120">
        <f>K126+M126+O126+S126+T126+U126+S127+T127+U127+S128+T128+U128+W126+X126+Y126+W127+X127+Y127+W128+X128+Y128+AA126+AA127+AA128+AB126+AC126+AE126+AD126+AF126+AF127+AF128</f>
        <v>28957.555555555555</v>
      </c>
      <c r="AH126" s="104"/>
    </row>
    <row r="127" spans="1:34" s="105" customFormat="1" ht="14.25" customHeight="1" x14ac:dyDescent="0.15">
      <c r="A127" s="123"/>
      <c r="B127" s="125"/>
      <c r="C127" s="125"/>
      <c r="D127" s="125"/>
      <c r="E127" s="125"/>
      <c r="F127" s="125"/>
      <c r="G127" s="59" t="s">
        <v>147</v>
      </c>
      <c r="H127" s="114">
        <v>12970</v>
      </c>
      <c r="I127" s="127"/>
      <c r="J127" s="129"/>
      <c r="K127" s="129"/>
      <c r="L127" s="131"/>
      <c r="M127" s="129"/>
      <c r="N127" s="132"/>
      <c r="O127" s="129"/>
      <c r="P127" s="61"/>
      <c r="Q127" s="61">
        <v>8</v>
      </c>
      <c r="R127" s="61">
        <v>1</v>
      </c>
      <c r="S127" s="60">
        <f t="shared" si="39"/>
        <v>0</v>
      </c>
      <c r="T127" s="60">
        <f t="shared" si="40"/>
        <v>5764.4444444444443</v>
      </c>
      <c r="U127" s="60">
        <f t="shared" si="41"/>
        <v>720.55555555555554</v>
      </c>
      <c r="V127" s="61"/>
      <c r="W127" s="60">
        <f t="shared" ref="W127:Y128" si="62">S127*$V127/100</f>
        <v>0</v>
      </c>
      <c r="X127" s="60">
        <f t="shared" si="62"/>
        <v>0</v>
      </c>
      <c r="Y127" s="60">
        <f t="shared" si="62"/>
        <v>0</v>
      </c>
      <c r="Z127" s="61"/>
      <c r="AA127" s="60">
        <f t="shared" ref="AA127:AA140" si="63">(S127+T127+U127)*Z127/100</f>
        <v>0</v>
      </c>
      <c r="AB127" s="130"/>
      <c r="AC127" s="131"/>
      <c r="AD127" s="131"/>
      <c r="AE127" s="131"/>
      <c r="AF127" s="61"/>
      <c r="AG127" s="121"/>
      <c r="AH127" s="104"/>
    </row>
    <row r="128" spans="1:34" s="105" customFormat="1" ht="14.25" customHeight="1" x14ac:dyDescent="0.15">
      <c r="A128" s="124"/>
      <c r="B128" s="125"/>
      <c r="C128" s="125"/>
      <c r="D128" s="125"/>
      <c r="E128" s="125"/>
      <c r="F128" s="125"/>
      <c r="G128" s="59" t="s">
        <v>257</v>
      </c>
      <c r="H128" s="114">
        <v>12970</v>
      </c>
      <c r="I128" s="128"/>
      <c r="J128" s="129"/>
      <c r="K128" s="129"/>
      <c r="L128" s="131"/>
      <c r="M128" s="129"/>
      <c r="N128" s="132"/>
      <c r="O128" s="129"/>
      <c r="P128" s="61"/>
      <c r="Q128" s="61"/>
      <c r="R128" s="61">
        <v>1</v>
      </c>
      <c r="S128" s="60">
        <f t="shared" si="39"/>
        <v>0</v>
      </c>
      <c r="T128" s="60">
        <f t="shared" si="40"/>
        <v>0</v>
      </c>
      <c r="U128" s="60">
        <f t="shared" si="41"/>
        <v>720.55555555555554</v>
      </c>
      <c r="V128" s="61">
        <v>10</v>
      </c>
      <c r="W128" s="60">
        <f t="shared" si="62"/>
        <v>0</v>
      </c>
      <c r="X128" s="60">
        <f t="shared" si="62"/>
        <v>0</v>
      </c>
      <c r="Y128" s="60">
        <f t="shared" si="62"/>
        <v>72.055555555555557</v>
      </c>
      <c r="Z128" s="61"/>
      <c r="AA128" s="60">
        <f t="shared" si="63"/>
        <v>0</v>
      </c>
      <c r="AB128" s="130"/>
      <c r="AC128" s="131"/>
      <c r="AD128" s="131"/>
      <c r="AE128" s="131"/>
      <c r="AF128" s="61"/>
      <c r="AG128" s="121"/>
      <c r="AH128" s="104"/>
    </row>
    <row r="129" spans="1:34" s="105" customFormat="1" ht="12.75" customHeight="1" x14ac:dyDescent="0.15">
      <c r="A129" s="122">
        <v>34</v>
      </c>
      <c r="B129" s="125" t="s">
        <v>258</v>
      </c>
      <c r="C129" s="125" t="s">
        <v>174</v>
      </c>
      <c r="D129" s="125" t="s">
        <v>259</v>
      </c>
      <c r="E129" s="125" t="s">
        <v>260</v>
      </c>
      <c r="F129" s="125">
        <v>20</v>
      </c>
      <c r="G129" s="59" t="s">
        <v>254</v>
      </c>
      <c r="H129" s="114">
        <v>12970</v>
      </c>
      <c r="I129" s="126">
        <v>12970</v>
      </c>
      <c r="J129" s="129">
        <f>IF(F129&lt;=0,0,IF(F129&lt;=2,5,IF(F129&lt;=4,10,IF(F129&lt;=9,15,IF(F129&lt;=14,20,IF(F129&gt;=15,25,))))))</f>
        <v>25</v>
      </c>
      <c r="K129" s="129">
        <f>(I129)*J129/100</f>
        <v>3242.5</v>
      </c>
      <c r="L129" s="131"/>
      <c r="M129" s="129">
        <f>I129*L129/100</f>
        <v>0</v>
      </c>
      <c r="N129" s="132">
        <v>5</v>
      </c>
      <c r="O129" s="129">
        <f t="shared" ref="O129" si="64">$I129*N129/100</f>
        <v>648.5</v>
      </c>
      <c r="P129" s="61"/>
      <c r="Q129" s="61">
        <v>17</v>
      </c>
      <c r="R129" s="61">
        <v>3</v>
      </c>
      <c r="S129" s="60">
        <f t="shared" si="39"/>
        <v>0</v>
      </c>
      <c r="T129" s="60">
        <f t="shared" si="40"/>
        <v>12249.444444444443</v>
      </c>
      <c r="U129" s="60">
        <f t="shared" si="41"/>
        <v>2161.6666666666665</v>
      </c>
      <c r="V129" s="61">
        <v>10</v>
      </c>
      <c r="W129" s="60">
        <f t="shared" ref="W129:Y136" si="65">S129*$V129/100</f>
        <v>0</v>
      </c>
      <c r="X129" s="60">
        <f t="shared" si="65"/>
        <v>1224.9444444444443</v>
      </c>
      <c r="Y129" s="60">
        <f t="shared" si="65"/>
        <v>216.16666666666663</v>
      </c>
      <c r="Z129" s="61"/>
      <c r="AA129" s="60">
        <f t="shared" si="63"/>
        <v>0</v>
      </c>
      <c r="AB129" s="133"/>
      <c r="AC129" s="131"/>
      <c r="AD129" s="131">
        <v>1000</v>
      </c>
      <c r="AE129" s="131"/>
      <c r="AF129" s="61"/>
      <c r="AG129" s="120">
        <f>K129+M129+O129+S129+T129+U129+S130+T130+U130+S131+T131+U131+W129+X129+Y129+W130+X130+Y130+W131+X131+Y131+AA129+AA130+AA131+AB129+AC129+AE129+AD129+AF129+AF130+AF131</f>
        <v>20743.222222222223</v>
      </c>
      <c r="AH129" s="104"/>
    </row>
    <row r="130" spans="1:34" s="105" customFormat="1" ht="14.25" customHeight="1" x14ac:dyDescent="0.15">
      <c r="A130" s="123"/>
      <c r="B130" s="125"/>
      <c r="C130" s="125"/>
      <c r="D130" s="125"/>
      <c r="E130" s="125"/>
      <c r="F130" s="125"/>
      <c r="G130" s="59"/>
      <c r="H130" s="114">
        <v>12970</v>
      </c>
      <c r="I130" s="127"/>
      <c r="J130" s="130"/>
      <c r="K130" s="130"/>
      <c r="L130" s="131"/>
      <c r="M130" s="129"/>
      <c r="N130" s="132"/>
      <c r="O130" s="129"/>
      <c r="P130" s="61"/>
      <c r="Q130" s="61"/>
      <c r="R130" s="61"/>
      <c r="S130" s="60">
        <f t="shared" si="39"/>
        <v>0</v>
      </c>
      <c r="T130" s="60">
        <f t="shared" si="40"/>
        <v>0</v>
      </c>
      <c r="U130" s="60">
        <f t="shared" si="41"/>
        <v>0</v>
      </c>
      <c r="V130" s="61"/>
      <c r="W130" s="60">
        <f t="shared" si="65"/>
        <v>0</v>
      </c>
      <c r="X130" s="60">
        <f t="shared" si="65"/>
        <v>0</v>
      </c>
      <c r="Y130" s="60">
        <f t="shared" si="65"/>
        <v>0</v>
      </c>
      <c r="Z130" s="61"/>
      <c r="AA130" s="60">
        <f t="shared" si="63"/>
        <v>0</v>
      </c>
      <c r="AB130" s="130"/>
      <c r="AC130" s="131"/>
      <c r="AD130" s="131"/>
      <c r="AE130" s="131"/>
      <c r="AF130" s="61"/>
      <c r="AG130" s="121"/>
      <c r="AH130" s="104"/>
    </row>
    <row r="131" spans="1:34" s="105" customFormat="1" ht="14.25" customHeight="1" x14ac:dyDescent="0.15">
      <c r="A131" s="124"/>
      <c r="B131" s="125"/>
      <c r="C131" s="125"/>
      <c r="D131" s="125"/>
      <c r="E131" s="125"/>
      <c r="F131" s="125"/>
      <c r="G131" s="59"/>
      <c r="H131" s="114">
        <v>12970</v>
      </c>
      <c r="I131" s="128"/>
      <c r="J131" s="130"/>
      <c r="K131" s="130"/>
      <c r="L131" s="131"/>
      <c r="M131" s="129"/>
      <c r="N131" s="132"/>
      <c r="O131" s="129"/>
      <c r="P131" s="61"/>
      <c r="Q131" s="61"/>
      <c r="R131" s="61"/>
      <c r="S131" s="60">
        <f t="shared" si="39"/>
        <v>0</v>
      </c>
      <c r="T131" s="60">
        <f t="shared" si="40"/>
        <v>0</v>
      </c>
      <c r="U131" s="60">
        <f t="shared" si="41"/>
        <v>0</v>
      </c>
      <c r="V131" s="61"/>
      <c r="W131" s="60">
        <f t="shared" si="65"/>
        <v>0</v>
      </c>
      <c r="X131" s="60">
        <f t="shared" si="65"/>
        <v>0</v>
      </c>
      <c r="Y131" s="60">
        <f t="shared" si="65"/>
        <v>0</v>
      </c>
      <c r="Z131" s="61"/>
      <c r="AA131" s="60">
        <f t="shared" si="63"/>
        <v>0</v>
      </c>
      <c r="AB131" s="130"/>
      <c r="AC131" s="131"/>
      <c r="AD131" s="131"/>
      <c r="AE131" s="131"/>
      <c r="AF131" s="61"/>
      <c r="AG131" s="121"/>
      <c r="AH131" s="104"/>
    </row>
    <row r="132" spans="1:34" s="105" customFormat="1" ht="12.75" customHeight="1" x14ac:dyDescent="0.15">
      <c r="A132" s="122">
        <v>35</v>
      </c>
      <c r="B132" s="125" t="s">
        <v>261</v>
      </c>
      <c r="C132" s="125" t="s">
        <v>174</v>
      </c>
      <c r="D132" s="125" t="s">
        <v>199</v>
      </c>
      <c r="E132" s="125" t="s">
        <v>262</v>
      </c>
      <c r="F132" s="125">
        <v>15</v>
      </c>
      <c r="G132" s="59" t="s">
        <v>187</v>
      </c>
      <c r="H132" s="114">
        <v>12970</v>
      </c>
      <c r="I132" s="126">
        <v>12970</v>
      </c>
      <c r="J132" s="129">
        <f>IF(F132&lt;=0,0,IF(F132&lt;=2,5,IF(F132&lt;=4,10,IF(F132&lt;=9,15,IF(F132&lt;=14,20,IF(F132&gt;=15,25,))))))</f>
        <v>25</v>
      </c>
      <c r="K132" s="129">
        <f>(I132)*J132/100</f>
        <v>3242.5</v>
      </c>
      <c r="L132" s="131"/>
      <c r="M132" s="129">
        <f>I132*L132/100</f>
        <v>0</v>
      </c>
      <c r="N132" s="132"/>
      <c r="O132" s="129">
        <f t="shared" ref="O132" si="66">$I132*N132/100</f>
        <v>0</v>
      </c>
      <c r="P132" s="61">
        <v>8</v>
      </c>
      <c r="Q132" s="61"/>
      <c r="R132" s="61"/>
      <c r="S132" s="60">
        <f t="shared" si="39"/>
        <v>5764.4444444444443</v>
      </c>
      <c r="T132" s="60">
        <f t="shared" si="40"/>
        <v>0</v>
      </c>
      <c r="U132" s="60">
        <f t="shared" si="41"/>
        <v>0</v>
      </c>
      <c r="V132" s="61">
        <v>10</v>
      </c>
      <c r="W132" s="60">
        <f t="shared" si="65"/>
        <v>576.44444444444446</v>
      </c>
      <c r="X132" s="60">
        <f t="shared" si="65"/>
        <v>0</v>
      </c>
      <c r="Y132" s="60">
        <f t="shared" si="65"/>
        <v>0</v>
      </c>
      <c r="Z132" s="61"/>
      <c r="AA132" s="114">
        <f>(S132+T132+U132)*15%</f>
        <v>864.66666666666663</v>
      </c>
      <c r="AB132" s="133"/>
      <c r="AC132" s="131"/>
      <c r="AD132" s="131"/>
      <c r="AE132" s="131"/>
      <c r="AF132" s="61"/>
      <c r="AG132" s="120">
        <f>K132+M132+O132+S132+T132+U132+S133+T133+U133+S134+T134+U134+W132+X132+Y132+W133+X133+Y133+W134+X134+Y134+AA132+AA133+AA134+AB132+AC132+AE132+AD132+AF132+AF133+AF134</f>
        <v>16752.916666666668</v>
      </c>
      <c r="AH132" s="104"/>
    </row>
    <row r="133" spans="1:34" s="105" customFormat="1" ht="14.25" customHeight="1" x14ac:dyDescent="0.15">
      <c r="A133" s="123"/>
      <c r="B133" s="125"/>
      <c r="C133" s="125"/>
      <c r="D133" s="125"/>
      <c r="E133" s="125"/>
      <c r="F133" s="125"/>
      <c r="G133" s="59" t="s">
        <v>188</v>
      </c>
      <c r="H133" s="114">
        <v>12970</v>
      </c>
      <c r="I133" s="127"/>
      <c r="J133" s="130"/>
      <c r="K133" s="130"/>
      <c r="L133" s="131"/>
      <c r="M133" s="129"/>
      <c r="N133" s="132"/>
      <c r="O133" s="129"/>
      <c r="P133" s="61">
        <v>7</v>
      </c>
      <c r="Q133" s="61"/>
      <c r="R133" s="61"/>
      <c r="S133" s="60">
        <f t="shared" si="39"/>
        <v>5043.8888888888887</v>
      </c>
      <c r="T133" s="60">
        <f t="shared" si="40"/>
        <v>0</v>
      </c>
      <c r="U133" s="60">
        <f t="shared" si="41"/>
        <v>0</v>
      </c>
      <c r="V133" s="61">
        <v>10</v>
      </c>
      <c r="W133" s="60">
        <f t="shared" si="65"/>
        <v>504.38888888888891</v>
      </c>
      <c r="X133" s="60">
        <f t="shared" si="65"/>
        <v>0</v>
      </c>
      <c r="Y133" s="60">
        <f t="shared" si="65"/>
        <v>0</v>
      </c>
      <c r="Z133" s="61"/>
      <c r="AA133" s="114">
        <f>(S133+T133+U133)*15%</f>
        <v>756.58333333333326</v>
      </c>
      <c r="AB133" s="130"/>
      <c r="AC133" s="131"/>
      <c r="AD133" s="131"/>
      <c r="AE133" s="131"/>
      <c r="AF133" s="61"/>
      <c r="AG133" s="121"/>
      <c r="AH133" s="104"/>
    </row>
    <row r="134" spans="1:34" s="105" customFormat="1" ht="14.25" customHeight="1" x14ac:dyDescent="0.15">
      <c r="A134" s="124"/>
      <c r="B134" s="125"/>
      <c r="C134" s="125"/>
      <c r="D134" s="125"/>
      <c r="E134" s="125"/>
      <c r="F134" s="125"/>
      <c r="G134" s="59"/>
      <c r="H134" s="114">
        <v>12970</v>
      </c>
      <c r="I134" s="128"/>
      <c r="J134" s="130"/>
      <c r="K134" s="130"/>
      <c r="L134" s="131"/>
      <c r="M134" s="129"/>
      <c r="N134" s="132"/>
      <c r="O134" s="129"/>
      <c r="P134" s="61"/>
      <c r="Q134" s="61"/>
      <c r="R134" s="61"/>
      <c r="S134" s="60">
        <f t="shared" ref="S134:S140" si="67">$H134/18*P134</f>
        <v>0</v>
      </c>
      <c r="T134" s="60">
        <f t="shared" ref="T134:T140" si="68">$H134/18*Q134</f>
        <v>0</v>
      </c>
      <c r="U134" s="60">
        <f t="shared" ref="U134:U140" si="69">$H134/18*R134</f>
        <v>0</v>
      </c>
      <c r="V134" s="61"/>
      <c r="W134" s="60">
        <f t="shared" si="65"/>
        <v>0</v>
      </c>
      <c r="X134" s="60">
        <f t="shared" si="65"/>
        <v>0</v>
      </c>
      <c r="Y134" s="60">
        <f t="shared" si="65"/>
        <v>0</v>
      </c>
      <c r="Z134" s="61"/>
      <c r="AA134" s="60">
        <f t="shared" si="63"/>
        <v>0</v>
      </c>
      <c r="AB134" s="130"/>
      <c r="AC134" s="131"/>
      <c r="AD134" s="131"/>
      <c r="AE134" s="131"/>
      <c r="AF134" s="61"/>
      <c r="AG134" s="121"/>
      <c r="AH134" s="104"/>
    </row>
    <row r="135" spans="1:34" s="105" customFormat="1" ht="12.75" customHeight="1" x14ac:dyDescent="0.15">
      <c r="A135" s="122">
        <v>36</v>
      </c>
      <c r="B135" s="125" t="s">
        <v>263</v>
      </c>
      <c r="C135" s="125" t="s">
        <v>174</v>
      </c>
      <c r="D135" s="125" t="s">
        <v>264</v>
      </c>
      <c r="E135" s="125" t="s">
        <v>265</v>
      </c>
      <c r="F135" s="125">
        <v>23</v>
      </c>
      <c r="G135" s="59" t="s">
        <v>78</v>
      </c>
      <c r="H135" s="114">
        <v>12970</v>
      </c>
      <c r="I135" s="126">
        <v>12970</v>
      </c>
      <c r="J135" s="129">
        <f>IF(F135&lt;=0,0,IF(F135&lt;=2,5,IF(F135&lt;=4,10,IF(F135&lt;=9,15,IF(F135&lt;=14,20,IF(F135&gt;=15,25,))))))</f>
        <v>25</v>
      </c>
      <c r="K135" s="129">
        <f>(I135)*J135/100</f>
        <v>3242.5</v>
      </c>
      <c r="L135" s="131"/>
      <c r="M135" s="129">
        <f>I135*L135/100</f>
        <v>0</v>
      </c>
      <c r="N135" s="132">
        <v>10</v>
      </c>
      <c r="O135" s="129">
        <f t="shared" ref="O135" si="70">$I135*N135/100</f>
        <v>1297</v>
      </c>
      <c r="P135" s="61"/>
      <c r="Q135" s="61">
        <v>12</v>
      </c>
      <c r="R135" s="61">
        <v>4</v>
      </c>
      <c r="S135" s="60">
        <f t="shared" si="67"/>
        <v>0</v>
      </c>
      <c r="T135" s="60">
        <f t="shared" si="68"/>
        <v>8646.6666666666661</v>
      </c>
      <c r="U135" s="60">
        <f t="shared" si="69"/>
        <v>2882.2222222222222</v>
      </c>
      <c r="V135" s="61">
        <v>10</v>
      </c>
      <c r="W135" s="60">
        <f t="shared" si="65"/>
        <v>0</v>
      </c>
      <c r="X135" s="60">
        <f t="shared" si="65"/>
        <v>864.66666666666652</v>
      </c>
      <c r="Y135" s="60">
        <f t="shared" si="65"/>
        <v>288.22222222222223</v>
      </c>
      <c r="Z135" s="61"/>
      <c r="AA135" s="60">
        <f t="shared" si="63"/>
        <v>0</v>
      </c>
      <c r="AB135" s="133"/>
      <c r="AC135" s="131"/>
      <c r="AD135" s="131">
        <v>1000</v>
      </c>
      <c r="AE135" s="131"/>
      <c r="AF135" s="61"/>
      <c r="AG135" s="120">
        <f>K135+M135+O135+S135+T135+U135+S136+T136+U136+S137+T137+U137+W135+X135+Y135+W136+X136+Y136+W137+X137+Y137+AA135+AA136+AA137+AB135+AC135+AE135+AD135+AF135+AF136+AF137</f>
        <v>18941.833333333336</v>
      </c>
      <c r="AH135" s="104"/>
    </row>
    <row r="136" spans="1:34" s="105" customFormat="1" ht="14.25" customHeight="1" x14ac:dyDescent="0.15">
      <c r="A136" s="123"/>
      <c r="B136" s="125"/>
      <c r="C136" s="125"/>
      <c r="D136" s="125"/>
      <c r="E136" s="125"/>
      <c r="F136" s="125"/>
      <c r="G136" s="59" t="s">
        <v>147</v>
      </c>
      <c r="H136" s="114">
        <v>12970</v>
      </c>
      <c r="I136" s="127"/>
      <c r="J136" s="130"/>
      <c r="K136" s="130"/>
      <c r="L136" s="131"/>
      <c r="M136" s="129"/>
      <c r="N136" s="132"/>
      <c r="O136" s="129"/>
      <c r="P136" s="61"/>
      <c r="Q136" s="61"/>
      <c r="R136" s="61"/>
      <c r="S136" s="60">
        <f t="shared" si="67"/>
        <v>0</v>
      </c>
      <c r="T136" s="60">
        <f t="shared" si="68"/>
        <v>0</v>
      </c>
      <c r="U136" s="60">
        <f t="shared" si="69"/>
        <v>0</v>
      </c>
      <c r="V136" s="61"/>
      <c r="W136" s="60">
        <f t="shared" si="65"/>
        <v>0</v>
      </c>
      <c r="X136" s="60">
        <f t="shared" si="65"/>
        <v>0</v>
      </c>
      <c r="Y136" s="60">
        <f t="shared" si="65"/>
        <v>0</v>
      </c>
      <c r="Z136" s="61"/>
      <c r="AA136" s="60">
        <f t="shared" si="63"/>
        <v>0</v>
      </c>
      <c r="AB136" s="130"/>
      <c r="AC136" s="131"/>
      <c r="AD136" s="131"/>
      <c r="AE136" s="131"/>
      <c r="AF136" s="61"/>
      <c r="AG136" s="121"/>
      <c r="AH136" s="104"/>
    </row>
    <row r="137" spans="1:34" s="105" customFormat="1" ht="14.25" customHeight="1" x14ac:dyDescent="0.15">
      <c r="A137" s="124"/>
      <c r="B137" s="125"/>
      <c r="C137" s="125"/>
      <c r="D137" s="125"/>
      <c r="E137" s="125"/>
      <c r="F137" s="125"/>
      <c r="G137" s="59"/>
      <c r="H137" s="114">
        <v>12970</v>
      </c>
      <c r="I137" s="127"/>
      <c r="J137" s="130"/>
      <c r="K137" s="130"/>
      <c r="L137" s="131"/>
      <c r="M137" s="129"/>
      <c r="N137" s="132"/>
      <c r="O137" s="129"/>
      <c r="P137" s="61"/>
      <c r="Q137" s="61">
        <v>1</v>
      </c>
      <c r="R137" s="61"/>
      <c r="S137" s="60">
        <f t="shared" si="67"/>
        <v>0</v>
      </c>
      <c r="T137" s="60">
        <f t="shared" si="68"/>
        <v>720.55555555555554</v>
      </c>
      <c r="U137" s="60">
        <f t="shared" si="69"/>
        <v>0</v>
      </c>
      <c r="V137" s="61"/>
      <c r="W137" s="60"/>
      <c r="X137" s="60"/>
      <c r="Y137" s="60"/>
      <c r="Z137" s="61"/>
      <c r="AA137" s="60"/>
      <c r="AB137" s="130"/>
      <c r="AC137" s="131"/>
      <c r="AD137" s="131"/>
      <c r="AE137" s="131"/>
      <c r="AF137" s="61"/>
      <c r="AG137" s="121"/>
      <c r="AH137" s="104"/>
    </row>
    <row r="138" spans="1:34" s="105" customFormat="1" ht="12.75" customHeight="1" x14ac:dyDescent="0.15">
      <c r="A138" s="122">
        <v>37</v>
      </c>
      <c r="B138" s="125" t="s">
        <v>266</v>
      </c>
      <c r="C138" s="125" t="s">
        <v>174</v>
      </c>
      <c r="D138" s="125" t="s">
        <v>267</v>
      </c>
      <c r="E138" s="125" t="s">
        <v>268</v>
      </c>
      <c r="F138" s="125">
        <v>20</v>
      </c>
      <c r="G138" s="59" t="s">
        <v>269</v>
      </c>
      <c r="H138" s="114">
        <v>12970</v>
      </c>
      <c r="I138" s="126">
        <v>12970</v>
      </c>
      <c r="J138" s="129">
        <f>IF(F138&lt;=0,0,IF(F138&lt;=2,5,IF(F138&lt;=4,10,IF(F138&lt;=9,15,IF(F138&lt;=14,20,IF(F138&gt;=15,25,))))))</f>
        <v>25</v>
      </c>
      <c r="K138" s="129">
        <f>(I138)*J138/100</f>
        <v>3242.5</v>
      </c>
      <c r="L138" s="131"/>
      <c r="M138" s="129">
        <f>I138*L138/100</f>
        <v>0</v>
      </c>
      <c r="N138" s="132">
        <v>10</v>
      </c>
      <c r="O138" s="129">
        <f t="shared" ref="O138" si="71">$I138*N138/100</f>
        <v>1297</v>
      </c>
      <c r="P138" s="61"/>
      <c r="Q138" s="61">
        <v>24</v>
      </c>
      <c r="R138" s="61">
        <v>4</v>
      </c>
      <c r="S138" s="60">
        <f t="shared" si="67"/>
        <v>0</v>
      </c>
      <c r="T138" s="60">
        <f t="shared" si="68"/>
        <v>17293.333333333332</v>
      </c>
      <c r="U138" s="60">
        <f t="shared" si="69"/>
        <v>2882.2222222222222</v>
      </c>
      <c r="V138" s="61">
        <v>10</v>
      </c>
      <c r="W138" s="60">
        <f t="shared" ref="W138:Y140" si="72">S138*$V138/100</f>
        <v>0</v>
      </c>
      <c r="X138" s="60">
        <f t="shared" si="72"/>
        <v>1729.333333333333</v>
      </c>
      <c r="Y138" s="60">
        <f t="shared" si="72"/>
        <v>288.22222222222223</v>
      </c>
      <c r="Z138" s="61"/>
      <c r="AA138" s="60">
        <f t="shared" si="63"/>
        <v>0</v>
      </c>
      <c r="AB138" s="133"/>
      <c r="AC138" s="131"/>
      <c r="AD138" s="131">
        <v>1000</v>
      </c>
      <c r="AE138" s="131"/>
      <c r="AF138" s="61"/>
      <c r="AG138" s="120">
        <f>K138+M138+O138+S138+T138+U138+S139+T139+U139+S140+T140+U140+W138+X138+Y138+W139+X139+Y139+W140+X140+Y140+AA138+AA139+AA140+AB138+AC138+AE138+AD138+AF138+AF139+AF140</f>
        <v>27732.611111111109</v>
      </c>
      <c r="AH138" s="104"/>
    </row>
    <row r="139" spans="1:34" s="105" customFormat="1" ht="14.25" customHeight="1" x14ac:dyDescent="0.15">
      <c r="A139" s="123"/>
      <c r="B139" s="125"/>
      <c r="C139" s="125"/>
      <c r="D139" s="125"/>
      <c r="E139" s="125"/>
      <c r="F139" s="125"/>
      <c r="G139" s="59"/>
      <c r="H139" s="114">
        <v>12970</v>
      </c>
      <c r="I139" s="127"/>
      <c r="J139" s="130"/>
      <c r="K139" s="130"/>
      <c r="L139" s="131"/>
      <c r="M139" s="129"/>
      <c r="N139" s="132"/>
      <c r="O139" s="129"/>
      <c r="P139" s="61"/>
      <c r="Q139" s="61"/>
      <c r="R139" s="61"/>
      <c r="S139" s="60">
        <f t="shared" si="67"/>
        <v>0</v>
      </c>
      <c r="T139" s="60">
        <f t="shared" si="68"/>
        <v>0</v>
      </c>
      <c r="U139" s="60">
        <f t="shared" si="69"/>
        <v>0</v>
      </c>
      <c r="V139" s="61"/>
      <c r="W139" s="60">
        <f t="shared" si="72"/>
        <v>0</v>
      </c>
      <c r="X139" s="60">
        <f t="shared" si="72"/>
        <v>0</v>
      </c>
      <c r="Y139" s="60">
        <f t="shared" si="72"/>
        <v>0</v>
      </c>
      <c r="Z139" s="61"/>
      <c r="AA139" s="60">
        <f t="shared" si="63"/>
        <v>0</v>
      </c>
      <c r="AB139" s="130"/>
      <c r="AC139" s="131"/>
      <c r="AD139" s="131"/>
      <c r="AE139" s="131"/>
      <c r="AF139" s="61"/>
      <c r="AG139" s="121"/>
      <c r="AH139" s="104"/>
    </row>
    <row r="140" spans="1:34" s="105" customFormat="1" ht="14.25" customHeight="1" x14ac:dyDescent="0.15">
      <c r="A140" s="124"/>
      <c r="B140" s="125"/>
      <c r="C140" s="125"/>
      <c r="D140" s="125"/>
      <c r="E140" s="125"/>
      <c r="F140" s="125"/>
      <c r="G140" s="59"/>
      <c r="H140" s="114">
        <v>12970</v>
      </c>
      <c r="I140" s="128"/>
      <c r="J140" s="130"/>
      <c r="K140" s="130"/>
      <c r="L140" s="131"/>
      <c r="M140" s="129"/>
      <c r="N140" s="132"/>
      <c r="O140" s="129"/>
      <c r="P140" s="61"/>
      <c r="Q140" s="61"/>
      <c r="R140" s="61"/>
      <c r="S140" s="60">
        <f t="shared" si="67"/>
        <v>0</v>
      </c>
      <c r="T140" s="60">
        <f t="shared" si="68"/>
        <v>0</v>
      </c>
      <c r="U140" s="60">
        <f t="shared" si="69"/>
        <v>0</v>
      </c>
      <c r="V140" s="61"/>
      <c r="W140" s="60">
        <f t="shared" si="72"/>
        <v>0</v>
      </c>
      <c r="X140" s="60">
        <f t="shared" si="72"/>
        <v>0</v>
      </c>
      <c r="Y140" s="60">
        <f t="shared" si="72"/>
        <v>0</v>
      </c>
      <c r="Z140" s="61"/>
      <c r="AA140" s="60">
        <f t="shared" si="63"/>
        <v>0</v>
      </c>
      <c r="AB140" s="130"/>
      <c r="AC140" s="131"/>
      <c r="AD140" s="131"/>
      <c r="AE140" s="131"/>
      <c r="AF140" s="61"/>
      <c r="AG140" s="121"/>
      <c r="AH140" s="104"/>
    </row>
    <row r="141" spans="1:34" ht="12.75" customHeight="1" x14ac:dyDescent="0.15">
      <c r="A141" s="180" t="s">
        <v>42</v>
      </c>
      <c r="B141" s="180"/>
      <c r="C141" s="180"/>
      <c r="D141" s="180"/>
      <c r="E141" s="180"/>
      <c r="F141" s="180"/>
      <c r="G141" s="180"/>
      <c r="H141" s="180"/>
      <c r="I141" s="181"/>
      <c r="J141" s="188"/>
      <c r="K141" s="118">
        <f>SUM(K69:K140)</f>
        <v>71335</v>
      </c>
      <c r="L141" s="118"/>
      <c r="M141" s="118">
        <f t="shared" ref="M141" si="73">SUM(M69:M140)</f>
        <v>12970</v>
      </c>
      <c r="N141" s="118"/>
      <c r="O141" s="118">
        <f t="shared" ref="O141" si="74">SUM(O69:O140)</f>
        <v>19455</v>
      </c>
      <c r="P141" s="118">
        <f t="shared" ref="P141" si="75">SUM(P69:P140)</f>
        <v>81</v>
      </c>
      <c r="Q141" s="118">
        <f>SUM(Q69:Q140)</f>
        <v>441</v>
      </c>
      <c r="R141" s="118">
        <f t="shared" ref="R141" si="76">SUM(R69:R140)</f>
        <v>63</v>
      </c>
      <c r="S141" s="118">
        <f t="shared" ref="S141" si="77">SUM(S69:S140)</f>
        <v>58365</v>
      </c>
      <c r="T141" s="118">
        <f t="shared" ref="T141" si="78">SUM(T69:T140)</f>
        <v>317765.00000000006</v>
      </c>
      <c r="U141" s="118">
        <f t="shared" ref="U141" si="79">SUM(U69:U140)</f>
        <v>45394.999999999985</v>
      </c>
      <c r="V141" s="118"/>
      <c r="W141" s="118">
        <f t="shared" ref="W141" si="80">SUM(W69:W140)</f>
        <v>4971.833333333333</v>
      </c>
      <c r="X141" s="118">
        <f t="shared" ref="X141" si="81">SUM(X69:X140)</f>
        <v>27092.888888888887</v>
      </c>
      <c r="Y141" s="118">
        <f t="shared" ref="Y141" si="82">SUM(Y69:Y140)</f>
        <v>3890.9999999999995</v>
      </c>
      <c r="Z141" s="118"/>
      <c r="AA141" s="118">
        <f t="shared" ref="AA141" si="83">SUM(AA69:AA140)</f>
        <v>5512.25</v>
      </c>
      <c r="AB141" s="118">
        <f t="shared" ref="AB141" si="84">SUM(AB69:AB140)</f>
        <v>0</v>
      </c>
      <c r="AC141" s="118">
        <f t="shared" ref="AC141" si="85">SUM(AC69:AC140)</f>
        <v>14000</v>
      </c>
      <c r="AD141" s="118">
        <f t="shared" ref="AD141" si="86">SUM(AD69:AD140)</f>
        <v>21000</v>
      </c>
      <c r="AE141" s="118">
        <f t="shared" ref="AE141" si="87">SUM(AE69:AE140)</f>
        <v>0</v>
      </c>
      <c r="AF141" s="118">
        <f t="shared" ref="AF141" si="88">SUM(AF69:AF140)</f>
        <v>3242.5</v>
      </c>
      <c r="AG141" s="118" t="e">
        <f t="shared" ref="AG141" si="89">SUM(AG69:AG140)</f>
        <v>#VALUE!</v>
      </c>
      <c r="AH141" s="6"/>
    </row>
    <row r="142" spans="1:34" ht="12.75" customHeight="1" x14ac:dyDescent="0.15">
      <c r="A142" s="183"/>
      <c r="B142" s="183"/>
      <c r="C142" s="183"/>
      <c r="D142" s="183"/>
      <c r="E142" s="183"/>
      <c r="F142" s="183"/>
      <c r="G142" s="183"/>
      <c r="H142" s="183"/>
      <c r="I142" s="184"/>
      <c r="J142" s="18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6"/>
    </row>
    <row r="143" spans="1:34" ht="11.25" customHeight="1" x14ac:dyDescent="0.15">
      <c r="A143" s="186"/>
      <c r="B143" s="186"/>
      <c r="C143" s="186"/>
      <c r="D143" s="186"/>
      <c r="E143" s="186"/>
      <c r="F143" s="186"/>
      <c r="G143" s="186"/>
      <c r="H143" s="186"/>
      <c r="I143" s="187"/>
      <c r="J143" s="18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6"/>
    </row>
    <row r="144" spans="1:34" ht="12.75" customHeight="1" x14ac:dyDescent="0.15">
      <c r="A144" s="146" t="s">
        <v>0</v>
      </c>
      <c r="B144" s="146" t="s">
        <v>1</v>
      </c>
      <c r="C144" s="146" t="s">
        <v>2</v>
      </c>
      <c r="D144" s="146" t="s">
        <v>32</v>
      </c>
      <c r="E144" s="146" t="s">
        <v>35</v>
      </c>
      <c r="F144" s="146" t="s">
        <v>3</v>
      </c>
      <c r="G144" s="146" t="s">
        <v>4</v>
      </c>
      <c r="H144" s="199" t="s">
        <v>30</v>
      </c>
      <c r="I144" s="146" t="s">
        <v>31</v>
      </c>
      <c r="J144" s="195" t="s">
        <v>12</v>
      </c>
      <c r="K144" s="196"/>
      <c r="L144" s="195" t="s">
        <v>33</v>
      </c>
      <c r="M144" s="196"/>
      <c r="N144" s="195" t="s">
        <v>13</v>
      </c>
      <c r="O144" s="196"/>
      <c r="P144" s="195" t="s">
        <v>5</v>
      </c>
      <c r="Q144" s="206"/>
      <c r="R144" s="196"/>
      <c r="S144" s="195" t="s">
        <v>28</v>
      </c>
      <c r="T144" s="206"/>
      <c r="U144" s="196"/>
      <c r="V144" s="208" t="s">
        <v>29</v>
      </c>
      <c r="W144" s="209"/>
      <c r="X144" s="209"/>
      <c r="Y144" s="209"/>
      <c r="Z144" s="209"/>
      <c r="AA144" s="209"/>
      <c r="AB144" s="209"/>
      <c r="AC144" s="209"/>
      <c r="AD144" s="209"/>
      <c r="AE144" s="209"/>
      <c r="AF144" s="210"/>
      <c r="AG144" s="216" t="s">
        <v>41</v>
      </c>
      <c r="AH144" s="6"/>
    </row>
    <row r="145" spans="1:46" ht="20.25" customHeight="1" x14ac:dyDescent="0.15">
      <c r="A145" s="140"/>
      <c r="B145" s="140"/>
      <c r="C145" s="140"/>
      <c r="D145" s="140"/>
      <c r="E145" s="140"/>
      <c r="F145" s="140"/>
      <c r="G145" s="140"/>
      <c r="H145" s="200"/>
      <c r="I145" s="140"/>
      <c r="J145" s="197"/>
      <c r="K145" s="198"/>
      <c r="L145" s="197"/>
      <c r="M145" s="198"/>
      <c r="N145" s="197"/>
      <c r="O145" s="198"/>
      <c r="P145" s="197"/>
      <c r="Q145" s="207"/>
      <c r="R145" s="198"/>
      <c r="S145" s="197"/>
      <c r="T145" s="207"/>
      <c r="U145" s="198"/>
      <c r="V145" s="211" t="s">
        <v>8</v>
      </c>
      <c r="W145" s="212"/>
      <c r="X145" s="212"/>
      <c r="Y145" s="213"/>
      <c r="Z145" s="79"/>
      <c r="AA145" s="79"/>
      <c r="AB145" s="70"/>
      <c r="AC145" s="71"/>
      <c r="AD145" s="71"/>
      <c r="AE145" s="71"/>
      <c r="AF145" s="217" t="s">
        <v>133</v>
      </c>
      <c r="AG145" s="216"/>
      <c r="AH145" s="6"/>
    </row>
    <row r="146" spans="1:46" ht="90.75" customHeight="1" x14ac:dyDescent="0.15">
      <c r="A146" s="140"/>
      <c r="B146" s="140"/>
      <c r="C146" s="140"/>
      <c r="D146" s="140"/>
      <c r="E146" s="147"/>
      <c r="F146" s="147"/>
      <c r="G146" s="147"/>
      <c r="H146" s="72">
        <v>12970</v>
      </c>
      <c r="I146" s="147"/>
      <c r="J146" s="73" t="s">
        <v>10</v>
      </c>
      <c r="K146" s="74" t="s">
        <v>11</v>
      </c>
      <c r="L146" s="73" t="s">
        <v>10</v>
      </c>
      <c r="M146" s="74" t="s">
        <v>11</v>
      </c>
      <c r="N146" s="73" t="s">
        <v>10</v>
      </c>
      <c r="O146" s="74" t="s">
        <v>11</v>
      </c>
      <c r="P146" s="75" t="s">
        <v>120</v>
      </c>
      <c r="Q146" s="76" t="s">
        <v>6</v>
      </c>
      <c r="R146" s="76" t="s">
        <v>7</v>
      </c>
      <c r="S146" s="75" t="s">
        <v>120</v>
      </c>
      <c r="T146" s="76" t="s">
        <v>6</v>
      </c>
      <c r="U146" s="76" t="s">
        <v>7</v>
      </c>
      <c r="V146" s="76" t="s">
        <v>10</v>
      </c>
      <c r="W146" s="75" t="s">
        <v>120</v>
      </c>
      <c r="X146" s="76" t="s">
        <v>6</v>
      </c>
      <c r="Y146" s="76" t="s">
        <v>7</v>
      </c>
      <c r="Z146" s="80" t="s">
        <v>10</v>
      </c>
      <c r="AA146" s="80" t="s">
        <v>86</v>
      </c>
      <c r="AB146" s="74" t="s">
        <v>40</v>
      </c>
      <c r="AC146" s="71" t="s">
        <v>36</v>
      </c>
      <c r="AD146" s="71" t="s">
        <v>9</v>
      </c>
      <c r="AE146" s="77" t="s">
        <v>37</v>
      </c>
      <c r="AF146" s="218"/>
      <c r="AG146" s="146"/>
      <c r="AH146" s="6"/>
    </row>
    <row r="147" spans="1:46" x14ac:dyDescent="0.15">
      <c r="A147" s="78">
        <v>1</v>
      </c>
      <c r="B147" s="78">
        <v>2</v>
      </c>
      <c r="C147" s="78">
        <v>3</v>
      </c>
      <c r="D147" s="78">
        <v>4</v>
      </c>
      <c r="E147" s="78">
        <v>5</v>
      </c>
      <c r="F147" s="78">
        <v>6</v>
      </c>
      <c r="G147" s="78">
        <v>7</v>
      </c>
      <c r="H147" s="78">
        <v>8</v>
      </c>
      <c r="I147" s="78">
        <v>9</v>
      </c>
      <c r="J147" s="78">
        <v>10</v>
      </c>
      <c r="K147" s="78">
        <v>11</v>
      </c>
      <c r="L147" s="78">
        <v>12</v>
      </c>
      <c r="M147" s="78">
        <v>13</v>
      </c>
      <c r="N147" s="78">
        <v>14</v>
      </c>
      <c r="O147" s="78">
        <v>15</v>
      </c>
      <c r="P147" s="78">
        <v>16</v>
      </c>
      <c r="Q147" s="78">
        <v>17</v>
      </c>
      <c r="R147" s="78">
        <v>18</v>
      </c>
      <c r="S147" s="78">
        <v>19</v>
      </c>
      <c r="T147" s="78">
        <v>20</v>
      </c>
      <c r="U147" s="78">
        <v>21</v>
      </c>
      <c r="V147" s="78">
        <v>22</v>
      </c>
      <c r="W147" s="78">
        <v>23</v>
      </c>
      <c r="X147" s="78">
        <v>24</v>
      </c>
      <c r="Y147" s="78">
        <v>25</v>
      </c>
      <c r="Z147" s="78">
        <v>30</v>
      </c>
      <c r="AA147" s="78">
        <v>31</v>
      </c>
      <c r="AB147" s="78">
        <v>26</v>
      </c>
      <c r="AC147" s="78">
        <v>27</v>
      </c>
      <c r="AD147" s="78">
        <v>28</v>
      </c>
      <c r="AE147" s="78">
        <v>29</v>
      </c>
      <c r="AF147" s="78">
        <v>32</v>
      </c>
      <c r="AG147" s="78">
        <v>33</v>
      </c>
      <c r="AH147" s="6"/>
    </row>
    <row r="148" spans="1:46" s="105" customFormat="1" ht="12.75" customHeight="1" x14ac:dyDescent="0.15">
      <c r="A148" s="136">
        <v>38</v>
      </c>
      <c r="B148" s="136" t="s">
        <v>270</v>
      </c>
      <c r="C148" s="136" t="s">
        <v>174</v>
      </c>
      <c r="D148" s="136"/>
      <c r="E148" s="136"/>
      <c r="F148" s="136">
        <v>13</v>
      </c>
      <c r="G148" s="59" t="s">
        <v>182</v>
      </c>
      <c r="H148" s="114">
        <v>12970</v>
      </c>
      <c r="I148" s="126"/>
      <c r="J148" s="126">
        <f>IF(F148&lt;=0,0,IF(F148&lt;=2,5,IF(F148&lt;=4,10,IF(F148&lt;=9,15,IF(F148&lt;=14,20,IF(F148&gt;=15,25,))))))</f>
        <v>20</v>
      </c>
      <c r="K148" s="126"/>
      <c r="L148" s="176"/>
      <c r="M148" s="126">
        <f>I148*L148/100</f>
        <v>0</v>
      </c>
      <c r="N148" s="192"/>
      <c r="O148" s="126">
        <f t="shared" ref="O148" si="90">$I148*N148/100</f>
        <v>0</v>
      </c>
      <c r="P148" s="61"/>
      <c r="Q148" s="61"/>
      <c r="R148" s="61"/>
      <c r="S148" s="60">
        <f t="shared" ref="S148" si="91">$H148/18*P148</f>
        <v>0</v>
      </c>
      <c r="T148" s="60">
        <f t="shared" ref="T148" si="92">$H148/18*Q148</f>
        <v>0</v>
      </c>
      <c r="U148" s="60">
        <f t="shared" ref="U148" si="93">$H148/18*R148</f>
        <v>0</v>
      </c>
      <c r="V148" s="61">
        <v>10</v>
      </c>
      <c r="W148" s="60">
        <f t="shared" ref="W148:Y150" si="94">S148*$V148/100</f>
        <v>0</v>
      </c>
      <c r="X148" s="60">
        <f t="shared" si="94"/>
        <v>0</v>
      </c>
      <c r="Y148" s="60">
        <f t="shared" si="94"/>
        <v>0</v>
      </c>
      <c r="Z148" s="61"/>
      <c r="AA148" s="60">
        <f t="shared" ref="AA148:AA178" si="95">(S148+T148+U148)*Z148/100</f>
        <v>0</v>
      </c>
      <c r="AB148" s="173"/>
      <c r="AC148" s="176"/>
      <c r="AD148" s="176"/>
      <c r="AE148" s="176"/>
      <c r="AF148" s="61"/>
      <c r="AG148" s="214">
        <f>K148+M148+O148+S148+S149+S150+S151+T151+T150+T149+T148+U148+U149+U150+U151+W148+W149+W150+W151+X151+X150+X149+X148+Y148+Y149+Y150+Y151+AA148+AA149+AA150+AA151+AB148+AC148+AD148+AE148+AF148+AF149+AF150+AF151</f>
        <v>0</v>
      </c>
      <c r="AH148" s="104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</row>
    <row r="149" spans="1:46" s="105" customFormat="1" ht="14.25" customHeight="1" x14ac:dyDescent="0.15">
      <c r="A149" s="122"/>
      <c r="B149" s="122"/>
      <c r="C149" s="122"/>
      <c r="D149" s="122"/>
      <c r="E149" s="122"/>
      <c r="F149" s="122"/>
      <c r="G149" s="59" t="s">
        <v>147</v>
      </c>
      <c r="H149" s="114">
        <v>12970</v>
      </c>
      <c r="I149" s="127"/>
      <c r="J149" s="127"/>
      <c r="K149" s="127"/>
      <c r="L149" s="177"/>
      <c r="M149" s="127"/>
      <c r="N149" s="193"/>
      <c r="O149" s="127"/>
      <c r="P149" s="61"/>
      <c r="Q149" s="61"/>
      <c r="R149" s="61"/>
      <c r="S149" s="60">
        <f t="shared" ref="S149:S178" si="96">$H149/18*P149</f>
        <v>0</v>
      </c>
      <c r="T149" s="60">
        <f t="shared" ref="T149:T178" si="97">$H149/18*Q149</f>
        <v>0</v>
      </c>
      <c r="U149" s="60">
        <f t="shared" ref="U149:U178" si="98">$H149/18*R149</f>
        <v>0</v>
      </c>
      <c r="V149" s="61"/>
      <c r="W149" s="115">
        <f t="shared" si="94"/>
        <v>0</v>
      </c>
      <c r="X149" s="60">
        <f t="shared" si="94"/>
        <v>0</v>
      </c>
      <c r="Y149" s="60">
        <f t="shared" si="94"/>
        <v>0</v>
      </c>
      <c r="Z149" s="61"/>
      <c r="AA149" s="60">
        <f t="shared" si="95"/>
        <v>0</v>
      </c>
      <c r="AB149" s="174"/>
      <c r="AC149" s="177"/>
      <c r="AD149" s="177"/>
      <c r="AE149" s="177"/>
      <c r="AF149" s="61"/>
      <c r="AG149" s="215"/>
      <c r="AH149" s="104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</row>
    <row r="150" spans="1:46" s="105" customFormat="1" ht="14.25" customHeight="1" x14ac:dyDescent="0.15">
      <c r="A150" s="122"/>
      <c r="B150" s="122"/>
      <c r="C150" s="122"/>
      <c r="D150" s="122"/>
      <c r="E150" s="122"/>
      <c r="F150" s="122"/>
      <c r="G150" s="59" t="s">
        <v>192</v>
      </c>
      <c r="H150" s="114">
        <v>12970</v>
      </c>
      <c r="I150" s="127"/>
      <c r="J150" s="127"/>
      <c r="K150" s="127"/>
      <c r="L150" s="177"/>
      <c r="M150" s="127"/>
      <c r="N150" s="193"/>
      <c r="O150" s="127"/>
      <c r="P150" s="61"/>
      <c r="Q150" s="61"/>
      <c r="R150" s="61"/>
      <c r="S150" s="60">
        <f t="shared" si="96"/>
        <v>0</v>
      </c>
      <c r="T150" s="60">
        <f t="shared" si="97"/>
        <v>0</v>
      </c>
      <c r="U150" s="60">
        <f t="shared" si="98"/>
        <v>0</v>
      </c>
      <c r="V150" s="61">
        <v>10</v>
      </c>
      <c r="W150" s="115">
        <f t="shared" si="94"/>
        <v>0</v>
      </c>
      <c r="X150" s="60">
        <f t="shared" ref="X150:X178" si="99">T150*$V150/100</f>
        <v>0</v>
      </c>
      <c r="Y150" s="60">
        <f t="shared" ref="Y150:Y178" si="100">U150*$V150/100</f>
        <v>0</v>
      </c>
      <c r="Z150" s="61"/>
      <c r="AA150" s="60"/>
      <c r="AB150" s="174"/>
      <c r="AC150" s="177"/>
      <c r="AD150" s="177"/>
      <c r="AE150" s="177"/>
      <c r="AF150" s="61">
        <f>(S150+T150+U150)*15%</f>
        <v>0</v>
      </c>
      <c r="AG150" s="215"/>
      <c r="AH150" s="104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</row>
    <row r="151" spans="1:46" s="105" customFormat="1" ht="14.25" customHeight="1" x14ac:dyDescent="0.15">
      <c r="A151" s="137"/>
      <c r="B151" s="137"/>
      <c r="C151" s="137"/>
      <c r="D151" s="137"/>
      <c r="E151" s="137"/>
      <c r="F151" s="137"/>
      <c r="G151" s="59" t="s">
        <v>271</v>
      </c>
      <c r="H151" s="114">
        <v>12970</v>
      </c>
      <c r="I151" s="128"/>
      <c r="J151" s="128"/>
      <c r="K151" s="128"/>
      <c r="L151" s="178"/>
      <c r="M151" s="128"/>
      <c r="N151" s="194"/>
      <c r="O151" s="128"/>
      <c r="P151" s="61"/>
      <c r="Q151" s="61"/>
      <c r="R151" s="61"/>
      <c r="S151" s="60">
        <f t="shared" si="96"/>
        <v>0</v>
      </c>
      <c r="T151" s="60">
        <f t="shared" si="97"/>
        <v>0</v>
      </c>
      <c r="U151" s="60">
        <f t="shared" si="98"/>
        <v>0</v>
      </c>
      <c r="V151" s="61">
        <v>10</v>
      </c>
      <c r="W151" s="60">
        <f>S151*$V151/100</f>
        <v>0</v>
      </c>
      <c r="X151" s="60">
        <f t="shared" si="99"/>
        <v>0</v>
      </c>
      <c r="Y151" s="60">
        <f t="shared" si="100"/>
        <v>0</v>
      </c>
      <c r="Z151" s="61"/>
      <c r="AA151" s="114">
        <f>(S151+T151+U151)*15%</f>
        <v>0</v>
      </c>
      <c r="AB151" s="175"/>
      <c r="AC151" s="178"/>
      <c r="AD151" s="178"/>
      <c r="AE151" s="178"/>
      <c r="AF151" s="61"/>
      <c r="AG151" s="171"/>
      <c r="AH151" s="104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  <c r="AT151" s="108"/>
    </row>
    <row r="152" spans="1:46" s="105" customFormat="1" ht="12.75" customHeight="1" x14ac:dyDescent="0.15">
      <c r="A152" s="122">
        <v>39</v>
      </c>
      <c r="B152" s="125" t="s">
        <v>272</v>
      </c>
      <c r="C152" s="125" t="s">
        <v>174</v>
      </c>
      <c r="D152" s="125" t="s">
        <v>185</v>
      </c>
      <c r="E152" s="125" t="s">
        <v>273</v>
      </c>
      <c r="F152" s="125">
        <v>16</v>
      </c>
      <c r="G152" s="59" t="s">
        <v>182</v>
      </c>
      <c r="H152" s="114">
        <v>12970</v>
      </c>
      <c r="I152" s="126">
        <v>12970</v>
      </c>
      <c r="J152" s="129">
        <f>IF(F152&lt;=0,0,IF(F152&lt;=2,5,IF(F152&lt;=4,10,IF(F152&lt;=9,15,IF(F152&lt;=14,20,IF(F152&gt;=15,25,))))))</f>
        <v>25</v>
      </c>
      <c r="K152" s="129">
        <f>(I152)*J152/100</f>
        <v>3242.5</v>
      </c>
      <c r="L152" s="131"/>
      <c r="M152" s="129">
        <f>I152*L152/100</f>
        <v>0</v>
      </c>
      <c r="N152" s="132"/>
      <c r="O152" s="129">
        <f t="shared" ref="O152" si="101">$I152*N152/100</f>
        <v>0</v>
      </c>
      <c r="P152" s="61">
        <v>18</v>
      </c>
      <c r="Q152" s="61"/>
      <c r="R152" s="61"/>
      <c r="S152" s="60">
        <f t="shared" si="96"/>
        <v>12970</v>
      </c>
      <c r="T152" s="60">
        <f t="shared" si="97"/>
        <v>0</v>
      </c>
      <c r="U152" s="60">
        <f t="shared" si="98"/>
        <v>0</v>
      </c>
      <c r="V152" s="61">
        <v>10</v>
      </c>
      <c r="W152" s="60">
        <f>S152*$V152/100</f>
        <v>1297</v>
      </c>
      <c r="X152" s="60">
        <f t="shared" si="99"/>
        <v>0</v>
      </c>
      <c r="Y152" s="60">
        <f t="shared" si="100"/>
        <v>0</v>
      </c>
      <c r="Z152" s="61"/>
      <c r="AA152" s="60">
        <f t="shared" si="95"/>
        <v>0</v>
      </c>
      <c r="AB152" s="133"/>
      <c r="AC152" s="131">
        <v>1000</v>
      </c>
      <c r="AD152" s="131">
        <v>1000</v>
      </c>
      <c r="AE152" s="131"/>
      <c r="AF152" s="61"/>
      <c r="AG152" s="243">
        <f>K152+M152+O152+S152+S153+S154+S155+T155+T154+T153+T152+U152+U153+U154+U155+W152+W153+W154+W155+X155+X154+X153+X152+Y152+Y153+Y154+Y155+AA152+AA153+AA154+AA155+AB152+AC152+AD152+AE152+AF152+AF153+AF154+AF155</f>
        <v>26534.916666666668</v>
      </c>
      <c r="AH152" s="104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</row>
    <row r="153" spans="1:46" s="105" customFormat="1" ht="14.25" customHeight="1" x14ac:dyDescent="0.15">
      <c r="A153" s="123"/>
      <c r="B153" s="125"/>
      <c r="C153" s="125"/>
      <c r="D153" s="125"/>
      <c r="E153" s="125"/>
      <c r="F153" s="125"/>
      <c r="G153" s="59" t="s">
        <v>274</v>
      </c>
      <c r="H153" s="114">
        <v>12970</v>
      </c>
      <c r="I153" s="127"/>
      <c r="J153" s="130"/>
      <c r="K153" s="130"/>
      <c r="L153" s="131"/>
      <c r="M153" s="129"/>
      <c r="N153" s="132"/>
      <c r="O153" s="129"/>
      <c r="P153" s="61">
        <v>3</v>
      </c>
      <c r="Q153" s="61"/>
      <c r="R153" s="61"/>
      <c r="S153" s="60">
        <f t="shared" si="96"/>
        <v>2161.6666666666665</v>
      </c>
      <c r="T153" s="60">
        <f t="shared" si="97"/>
        <v>0</v>
      </c>
      <c r="U153" s="60">
        <f t="shared" si="98"/>
        <v>0</v>
      </c>
      <c r="V153" s="61">
        <v>10</v>
      </c>
      <c r="W153" s="60">
        <f>S153*$V153/100</f>
        <v>216.16666666666663</v>
      </c>
      <c r="X153" s="60">
        <f t="shared" si="99"/>
        <v>0</v>
      </c>
      <c r="Y153" s="60">
        <f t="shared" si="100"/>
        <v>0</v>
      </c>
      <c r="Z153" s="61"/>
      <c r="AA153" s="114">
        <f>(S153+T153+U153)*15%</f>
        <v>324.24999999999994</v>
      </c>
      <c r="AB153" s="130"/>
      <c r="AC153" s="131"/>
      <c r="AD153" s="131"/>
      <c r="AE153" s="131"/>
      <c r="AF153" s="61"/>
      <c r="AG153" s="172"/>
      <c r="AH153" s="104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</row>
    <row r="154" spans="1:46" s="105" customFormat="1" ht="13.9" customHeight="1" x14ac:dyDescent="0.15">
      <c r="A154" s="123"/>
      <c r="B154" s="125"/>
      <c r="C154" s="125"/>
      <c r="D154" s="125"/>
      <c r="E154" s="125"/>
      <c r="F154" s="125"/>
      <c r="G154" s="59" t="s">
        <v>275</v>
      </c>
      <c r="H154" s="114">
        <v>12970</v>
      </c>
      <c r="I154" s="127"/>
      <c r="J154" s="130"/>
      <c r="K154" s="130"/>
      <c r="L154" s="131"/>
      <c r="M154" s="129"/>
      <c r="N154" s="132"/>
      <c r="O154" s="129"/>
      <c r="P154" s="61"/>
      <c r="Q154" s="61"/>
      <c r="R154" s="61"/>
      <c r="S154" s="60">
        <f t="shared" si="96"/>
        <v>0</v>
      </c>
      <c r="T154" s="60">
        <f t="shared" si="97"/>
        <v>0</v>
      </c>
      <c r="U154" s="60">
        <f t="shared" si="98"/>
        <v>0</v>
      </c>
      <c r="V154" s="61">
        <v>10</v>
      </c>
      <c r="W154" s="115">
        <f>S154*$V154/100</f>
        <v>0</v>
      </c>
      <c r="X154" s="60">
        <f t="shared" si="99"/>
        <v>0</v>
      </c>
      <c r="Y154" s="60">
        <f t="shared" si="100"/>
        <v>0</v>
      </c>
      <c r="Z154" s="61"/>
      <c r="AA154" s="60"/>
      <c r="AB154" s="130"/>
      <c r="AC154" s="131"/>
      <c r="AD154" s="131"/>
      <c r="AE154" s="131"/>
      <c r="AF154" s="61">
        <f>(S154+T154+U154)*15%</f>
        <v>0</v>
      </c>
      <c r="AG154" s="172"/>
      <c r="AH154" s="104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</row>
    <row r="155" spans="1:46" s="105" customFormat="1" ht="13.9" customHeight="1" x14ac:dyDescent="0.15">
      <c r="A155" s="124"/>
      <c r="B155" s="125"/>
      <c r="C155" s="125"/>
      <c r="D155" s="125"/>
      <c r="E155" s="125"/>
      <c r="F155" s="125"/>
      <c r="G155" s="59" t="s">
        <v>147</v>
      </c>
      <c r="H155" s="114">
        <v>12970</v>
      </c>
      <c r="I155" s="128"/>
      <c r="J155" s="130"/>
      <c r="K155" s="130"/>
      <c r="L155" s="131"/>
      <c r="M155" s="129"/>
      <c r="N155" s="132"/>
      <c r="O155" s="129"/>
      <c r="P155" s="61">
        <v>6</v>
      </c>
      <c r="Q155" s="61"/>
      <c r="R155" s="61"/>
      <c r="S155" s="60">
        <f t="shared" si="96"/>
        <v>4323.333333333333</v>
      </c>
      <c r="T155" s="60">
        <f t="shared" si="97"/>
        <v>0</v>
      </c>
      <c r="U155" s="60">
        <f t="shared" si="98"/>
        <v>0</v>
      </c>
      <c r="V155" s="61"/>
      <c r="W155" s="60">
        <f t="shared" ref="W155:W175" si="102">S155*$V155/100</f>
        <v>0</v>
      </c>
      <c r="X155" s="60">
        <f t="shared" si="99"/>
        <v>0</v>
      </c>
      <c r="Y155" s="60">
        <f t="shared" si="100"/>
        <v>0</v>
      </c>
      <c r="Z155" s="61"/>
      <c r="AA155" s="60">
        <f t="shared" si="95"/>
        <v>0</v>
      </c>
      <c r="AB155" s="130"/>
      <c r="AC155" s="131"/>
      <c r="AD155" s="131"/>
      <c r="AE155" s="131"/>
      <c r="AF155" s="61"/>
      <c r="AG155" s="172"/>
      <c r="AH155" s="104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</row>
    <row r="156" spans="1:46" s="105" customFormat="1" ht="12.75" customHeight="1" x14ac:dyDescent="0.15">
      <c r="A156" s="122">
        <v>41</v>
      </c>
      <c r="B156" s="125" t="s">
        <v>276</v>
      </c>
      <c r="C156" s="125" t="s">
        <v>174</v>
      </c>
      <c r="D156" s="125" t="s">
        <v>277</v>
      </c>
      <c r="E156" s="125" t="s">
        <v>278</v>
      </c>
      <c r="F156" s="125">
        <v>38</v>
      </c>
      <c r="G156" s="59" t="s">
        <v>279</v>
      </c>
      <c r="H156" s="114">
        <v>12970</v>
      </c>
      <c r="I156" s="126">
        <v>12970</v>
      </c>
      <c r="J156" s="129">
        <f>IF(F156&lt;=0,0,IF(F156&lt;=2,5,IF(F156&lt;=4,10,IF(F156&lt;=9,15,IF(F156&lt;=14,20,IF(F156&gt;=15,25,))))))</f>
        <v>25</v>
      </c>
      <c r="K156" s="129">
        <f>(I156)*J156/100</f>
        <v>3242.5</v>
      </c>
      <c r="L156" s="131"/>
      <c r="M156" s="129">
        <f>I156*L156/100</f>
        <v>0</v>
      </c>
      <c r="N156" s="132">
        <v>10</v>
      </c>
      <c r="O156" s="129">
        <f t="shared" ref="O156" si="103">$I156*N156/100</f>
        <v>1297</v>
      </c>
      <c r="P156" s="61"/>
      <c r="Q156" s="61">
        <v>3</v>
      </c>
      <c r="R156" s="61">
        <v>2</v>
      </c>
      <c r="S156" s="60">
        <f t="shared" si="96"/>
        <v>0</v>
      </c>
      <c r="T156" s="60">
        <f t="shared" si="97"/>
        <v>2161.6666666666665</v>
      </c>
      <c r="U156" s="60">
        <f t="shared" si="98"/>
        <v>1441.1111111111111</v>
      </c>
      <c r="V156" s="61">
        <v>10</v>
      </c>
      <c r="W156" s="60">
        <f t="shared" si="102"/>
        <v>0</v>
      </c>
      <c r="X156" s="60">
        <f t="shared" si="99"/>
        <v>216.16666666666663</v>
      </c>
      <c r="Y156" s="60">
        <f t="shared" si="100"/>
        <v>144.11111111111111</v>
      </c>
      <c r="Z156" s="61"/>
      <c r="AA156" s="60">
        <f t="shared" si="95"/>
        <v>0</v>
      </c>
      <c r="AB156" s="133"/>
      <c r="AC156" s="131"/>
      <c r="AD156" s="131">
        <v>1000</v>
      </c>
      <c r="AE156" s="131"/>
      <c r="AF156" s="61"/>
      <c r="AG156" s="120">
        <f>K156+M156+O156+S156+T156+U156+S157+T157+U157+S158+T158+U158+W156+X156+Y156+W157+X157+Y157+W158+X158+Y158+AA156+AA157+AA158+AB156+AC156+AE156+AD156+AF156+AF157+AF158</f>
        <v>15987.555555555555</v>
      </c>
      <c r="AH156" s="104"/>
    </row>
    <row r="157" spans="1:46" s="105" customFormat="1" ht="14.25" customHeight="1" x14ac:dyDescent="0.15">
      <c r="A157" s="123"/>
      <c r="B157" s="125"/>
      <c r="C157" s="125"/>
      <c r="D157" s="125"/>
      <c r="E157" s="125"/>
      <c r="F157" s="125"/>
      <c r="G157" s="59" t="s">
        <v>147</v>
      </c>
      <c r="H157" s="114">
        <v>12970</v>
      </c>
      <c r="I157" s="127"/>
      <c r="J157" s="130"/>
      <c r="K157" s="130"/>
      <c r="L157" s="131"/>
      <c r="M157" s="129"/>
      <c r="N157" s="132"/>
      <c r="O157" s="129"/>
      <c r="P157" s="61"/>
      <c r="Q157" s="61">
        <v>9</v>
      </c>
      <c r="R157" s="61"/>
      <c r="S157" s="60">
        <f t="shared" si="96"/>
        <v>0</v>
      </c>
      <c r="T157" s="60">
        <f t="shared" si="97"/>
        <v>6485</v>
      </c>
      <c r="U157" s="60">
        <f t="shared" si="98"/>
        <v>0</v>
      </c>
      <c r="V157" s="61"/>
      <c r="W157" s="60">
        <f t="shared" si="102"/>
        <v>0</v>
      </c>
      <c r="X157" s="60">
        <f t="shared" si="99"/>
        <v>0</v>
      </c>
      <c r="Y157" s="60">
        <f t="shared" si="100"/>
        <v>0</v>
      </c>
      <c r="Z157" s="61"/>
      <c r="AA157" s="60">
        <f t="shared" si="95"/>
        <v>0</v>
      </c>
      <c r="AB157" s="130"/>
      <c r="AC157" s="131"/>
      <c r="AD157" s="131"/>
      <c r="AE157" s="131"/>
      <c r="AF157" s="61"/>
      <c r="AG157" s="121"/>
      <c r="AH157" s="104"/>
    </row>
    <row r="158" spans="1:46" s="105" customFormat="1" ht="14.25" customHeight="1" x14ac:dyDescent="0.15">
      <c r="A158" s="124"/>
      <c r="B158" s="125"/>
      <c r="C158" s="125"/>
      <c r="D158" s="125"/>
      <c r="E158" s="125"/>
      <c r="F158" s="125"/>
      <c r="G158" s="59"/>
      <c r="H158" s="114">
        <v>12970</v>
      </c>
      <c r="I158" s="128"/>
      <c r="J158" s="130"/>
      <c r="K158" s="130"/>
      <c r="L158" s="131"/>
      <c r="M158" s="129"/>
      <c r="N158" s="132"/>
      <c r="O158" s="129"/>
      <c r="P158" s="61"/>
      <c r="Q158" s="61"/>
      <c r="R158" s="61"/>
      <c r="S158" s="60">
        <f t="shared" si="96"/>
        <v>0</v>
      </c>
      <c r="T158" s="60">
        <f t="shared" si="97"/>
        <v>0</v>
      </c>
      <c r="U158" s="60">
        <f t="shared" si="98"/>
        <v>0</v>
      </c>
      <c r="V158" s="61"/>
      <c r="W158" s="60">
        <f t="shared" si="102"/>
        <v>0</v>
      </c>
      <c r="X158" s="60">
        <f t="shared" si="99"/>
        <v>0</v>
      </c>
      <c r="Y158" s="60">
        <f t="shared" si="100"/>
        <v>0</v>
      </c>
      <c r="Z158" s="61"/>
      <c r="AA158" s="60">
        <f t="shared" si="95"/>
        <v>0</v>
      </c>
      <c r="AB158" s="130"/>
      <c r="AC158" s="131"/>
      <c r="AD158" s="131"/>
      <c r="AE158" s="131"/>
      <c r="AF158" s="61"/>
      <c r="AG158" s="121"/>
      <c r="AH158" s="104"/>
      <c r="AJ158" s="108"/>
      <c r="AK158" s="108"/>
      <c r="AL158" s="108"/>
      <c r="AM158" s="108"/>
      <c r="AN158" s="108"/>
      <c r="AO158" s="108"/>
      <c r="AP158" s="108"/>
      <c r="AQ158" s="108"/>
      <c r="AR158" s="108"/>
    </row>
    <row r="159" spans="1:46" s="105" customFormat="1" ht="12.75" customHeight="1" x14ac:dyDescent="0.15">
      <c r="A159" s="122">
        <v>42</v>
      </c>
      <c r="B159" s="125" t="s">
        <v>280</v>
      </c>
      <c r="C159" s="125" t="s">
        <v>174</v>
      </c>
      <c r="D159" s="125" t="s">
        <v>213</v>
      </c>
      <c r="E159" s="125" t="s">
        <v>281</v>
      </c>
      <c r="F159" s="125">
        <v>34</v>
      </c>
      <c r="G159" s="59" t="s">
        <v>140</v>
      </c>
      <c r="H159" s="114">
        <v>12970</v>
      </c>
      <c r="I159" s="126">
        <v>12970</v>
      </c>
      <c r="J159" s="129">
        <f>IF(F159&lt;=0,0,IF(F159&lt;=2,5,IF(F159&lt;=4,10,IF(F159&lt;=9,15,IF(F159&lt;=14,20,IF(F159&gt;=15,25,))))))</f>
        <v>25</v>
      </c>
      <c r="K159" s="129">
        <f>(I159)*J159/100</f>
        <v>3242.5</v>
      </c>
      <c r="L159" s="131"/>
      <c r="M159" s="129">
        <f>I159*L159/100</f>
        <v>0</v>
      </c>
      <c r="N159" s="132">
        <v>10</v>
      </c>
      <c r="O159" s="129">
        <f t="shared" ref="O159" si="104">$I159*N159/100</f>
        <v>1297</v>
      </c>
      <c r="P159" s="61"/>
      <c r="Q159" s="61">
        <v>8</v>
      </c>
      <c r="R159" s="61"/>
      <c r="S159" s="60">
        <f t="shared" si="96"/>
        <v>0</v>
      </c>
      <c r="T159" s="60">
        <f t="shared" si="97"/>
        <v>5764.4444444444443</v>
      </c>
      <c r="U159" s="60">
        <f t="shared" si="98"/>
        <v>0</v>
      </c>
      <c r="V159" s="61">
        <v>10</v>
      </c>
      <c r="W159" s="60">
        <f t="shared" si="102"/>
        <v>0</v>
      </c>
      <c r="X159" s="60">
        <f t="shared" si="99"/>
        <v>576.44444444444446</v>
      </c>
      <c r="Y159" s="60">
        <f t="shared" si="100"/>
        <v>0</v>
      </c>
      <c r="Z159" s="61"/>
      <c r="AA159" s="114">
        <f>(S159+T159+U159)*15%</f>
        <v>864.66666666666663</v>
      </c>
      <c r="AB159" s="133"/>
      <c r="AC159" s="131"/>
      <c r="AD159" s="131">
        <v>1000</v>
      </c>
      <c r="AE159" s="131"/>
      <c r="AF159" s="61"/>
      <c r="AG159" s="120">
        <f>K159+M159+O159+S159+T159+U159+S160+T160+U160+S161+T161+U161+W159+X159+Y159+W160+X160+Y160+W161+X161+Y161+AA159+AA160+AA161+AB159+AC159+AE159+AD159+AF159+AF160+AF161</f>
        <v>21752.000000000004</v>
      </c>
      <c r="AH159" s="104"/>
      <c r="AJ159" s="108"/>
      <c r="AK159" s="108"/>
      <c r="AL159" s="108"/>
      <c r="AM159" s="108"/>
      <c r="AN159" s="108"/>
      <c r="AO159" s="108"/>
      <c r="AP159" s="108"/>
      <c r="AQ159" s="108"/>
      <c r="AR159" s="108"/>
    </row>
    <row r="160" spans="1:46" s="105" customFormat="1" ht="14.25" customHeight="1" x14ac:dyDescent="0.15">
      <c r="A160" s="123"/>
      <c r="B160" s="125"/>
      <c r="C160" s="125"/>
      <c r="D160" s="125"/>
      <c r="E160" s="125"/>
      <c r="F160" s="125"/>
      <c r="G160" s="59" t="s">
        <v>141</v>
      </c>
      <c r="H160" s="114">
        <v>12970</v>
      </c>
      <c r="I160" s="127"/>
      <c r="J160" s="130"/>
      <c r="K160" s="130"/>
      <c r="L160" s="131"/>
      <c r="M160" s="129"/>
      <c r="N160" s="132"/>
      <c r="O160" s="129"/>
      <c r="P160" s="61"/>
      <c r="Q160" s="61">
        <v>7</v>
      </c>
      <c r="R160" s="61">
        <v>3</v>
      </c>
      <c r="S160" s="60">
        <f t="shared" si="96"/>
        <v>0</v>
      </c>
      <c r="T160" s="60">
        <f t="shared" si="97"/>
        <v>5043.8888888888887</v>
      </c>
      <c r="U160" s="60">
        <f t="shared" si="98"/>
        <v>2161.6666666666665</v>
      </c>
      <c r="V160" s="61">
        <v>10</v>
      </c>
      <c r="W160" s="60">
        <f t="shared" si="102"/>
        <v>0</v>
      </c>
      <c r="X160" s="60">
        <f t="shared" si="99"/>
        <v>504.38888888888891</v>
      </c>
      <c r="Y160" s="60">
        <f t="shared" si="100"/>
        <v>216.16666666666663</v>
      </c>
      <c r="Z160" s="61"/>
      <c r="AA160" s="114">
        <f>(S160+T160+U160)*15%</f>
        <v>1080.8333333333333</v>
      </c>
      <c r="AB160" s="130"/>
      <c r="AC160" s="131"/>
      <c r="AD160" s="131"/>
      <c r="AE160" s="131"/>
      <c r="AF160" s="61"/>
      <c r="AG160" s="121"/>
      <c r="AH160" s="104"/>
      <c r="AJ160" s="108"/>
      <c r="AK160" s="108"/>
      <c r="AL160" s="108"/>
      <c r="AM160" s="108"/>
      <c r="AN160" s="108"/>
      <c r="AO160" s="108"/>
      <c r="AP160" s="108"/>
      <c r="AQ160" s="108"/>
      <c r="AR160" s="108"/>
    </row>
    <row r="161" spans="1:46" s="105" customFormat="1" ht="14.25" customHeight="1" x14ac:dyDescent="0.15">
      <c r="A161" s="124"/>
      <c r="B161" s="125"/>
      <c r="C161" s="125"/>
      <c r="D161" s="125"/>
      <c r="E161" s="125"/>
      <c r="F161" s="125"/>
      <c r="G161" s="59"/>
      <c r="H161" s="114">
        <v>12970</v>
      </c>
      <c r="I161" s="128"/>
      <c r="J161" s="130"/>
      <c r="K161" s="130"/>
      <c r="L161" s="131"/>
      <c r="M161" s="129"/>
      <c r="N161" s="132"/>
      <c r="O161" s="129"/>
      <c r="P161" s="61"/>
      <c r="Q161" s="61"/>
      <c r="R161" s="61"/>
      <c r="S161" s="60">
        <f t="shared" si="96"/>
        <v>0</v>
      </c>
      <c r="T161" s="60">
        <f t="shared" si="97"/>
        <v>0</v>
      </c>
      <c r="U161" s="60">
        <f t="shared" si="98"/>
        <v>0</v>
      </c>
      <c r="V161" s="61"/>
      <c r="W161" s="60">
        <f t="shared" si="102"/>
        <v>0</v>
      </c>
      <c r="X161" s="60">
        <f t="shared" si="99"/>
        <v>0</v>
      </c>
      <c r="Y161" s="60">
        <f t="shared" si="100"/>
        <v>0</v>
      </c>
      <c r="Z161" s="61"/>
      <c r="AA161" s="60">
        <f t="shared" si="95"/>
        <v>0</v>
      </c>
      <c r="AB161" s="130"/>
      <c r="AC161" s="131"/>
      <c r="AD161" s="131"/>
      <c r="AE161" s="131"/>
      <c r="AF161" s="61"/>
      <c r="AG161" s="121"/>
      <c r="AH161" s="104"/>
      <c r="AJ161" s="110"/>
      <c r="AK161" s="134"/>
      <c r="AL161" s="135"/>
      <c r="AM161" s="134"/>
      <c r="AN161" s="135"/>
      <c r="AO161" s="134"/>
      <c r="AP161" s="135"/>
      <c r="AQ161" s="110"/>
      <c r="AR161" s="108"/>
    </row>
    <row r="162" spans="1:46" s="105" customFormat="1" ht="12.75" customHeight="1" x14ac:dyDescent="0.15">
      <c r="A162" s="122">
        <v>43</v>
      </c>
      <c r="B162" s="125" t="s">
        <v>282</v>
      </c>
      <c r="C162" s="125" t="s">
        <v>174</v>
      </c>
      <c r="D162" s="125" t="s">
        <v>283</v>
      </c>
      <c r="E162" s="125" t="s">
        <v>284</v>
      </c>
      <c r="F162" s="125">
        <v>8</v>
      </c>
      <c r="G162" s="59" t="s">
        <v>182</v>
      </c>
      <c r="H162" s="114">
        <v>12970</v>
      </c>
      <c r="I162" s="126">
        <v>12970</v>
      </c>
      <c r="J162" s="129">
        <f>IF(F162&lt;=0,0,IF(F162&lt;=2,5,IF(F162&lt;=4,10,IF(F162&lt;=9,15,IF(F162&lt;=14,20,IF(F162&gt;=15,25,))))))</f>
        <v>15</v>
      </c>
      <c r="K162" s="129">
        <f>(I162)*J162/100</f>
        <v>1945.5</v>
      </c>
      <c r="L162" s="131"/>
      <c r="M162" s="129">
        <f>I162*L162/100</f>
        <v>0</v>
      </c>
      <c r="N162" s="132"/>
      <c r="O162" s="129">
        <f t="shared" ref="O162" si="105">$I162*N162/100</f>
        <v>0</v>
      </c>
      <c r="P162" s="61">
        <v>17</v>
      </c>
      <c r="Q162" s="61"/>
      <c r="R162" s="61"/>
      <c r="S162" s="60">
        <f t="shared" si="96"/>
        <v>12249.444444444443</v>
      </c>
      <c r="T162" s="60">
        <f t="shared" si="97"/>
        <v>0</v>
      </c>
      <c r="U162" s="60">
        <f t="shared" si="98"/>
        <v>0</v>
      </c>
      <c r="V162" s="61">
        <v>10</v>
      </c>
      <c r="W162" s="60">
        <f t="shared" si="102"/>
        <v>1224.9444444444443</v>
      </c>
      <c r="X162" s="60">
        <f t="shared" si="99"/>
        <v>0</v>
      </c>
      <c r="Y162" s="60">
        <f t="shared" si="100"/>
        <v>0</v>
      </c>
      <c r="Z162" s="61"/>
      <c r="AA162" s="60">
        <f t="shared" si="95"/>
        <v>0</v>
      </c>
      <c r="AB162" s="133"/>
      <c r="AC162" s="131">
        <v>1000</v>
      </c>
      <c r="AD162" s="131">
        <v>1000</v>
      </c>
      <c r="AE162" s="131"/>
      <c r="AF162" s="61"/>
      <c r="AG162" s="120">
        <f>K162+M162+O162+S162+T162+U162+S163+T163+U163+S165+T165+U165+W162+X162+Y162+W163+X163+Y163+W165+X165+Y165+AA162+AA163+AA165+AB162+AC162+AE162+AD162+AF162+AF163+AF165</f>
        <v>25346</v>
      </c>
      <c r="AH162" s="104"/>
      <c r="AJ162" s="108"/>
      <c r="AK162" s="108"/>
      <c r="AL162" s="108"/>
      <c r="AM162" s="108"/>
      <c r="AN162" s="108"/>
      <c r="AO162" s="108"/>
      <c r="AP162" s="108"/>
      <c r="AQ162" s="108"/>
      <c r="AR162" s="108"/>
    </row>
    <row r="163" spans="1:46" s="105" customFormat="1" ht="14.25" customHeight="1" x14ac:dyDescent="0.15">
      <c r="A163" s="123"/>
      <c r="B163" s="125"/>
      <c r="C163" s="125"/>
      <c r="D163" s="125"/>
      <c r="E163" s="125"/>
      <c r="F163" s="125"/>
      <c r="G163" s="59" t="s">
        <v>147</v>
      </c>
      <c r="H163" s="114">
        <v>12970</v>
      </c>
      <c r="I163" s="127"/>
      <c r="J163" s="130"/>
      <c r="K163" s="130"/>
      <c r="L163" s="131"/>
      <c r="M163" s="129"/>
      <c r="N163" s="132"/>
      <c r="O163" s="129"/>
      <c r="P163" s="61">
        <v>6</v>
      </c>
      <c r="Q163" s="61"/>
      <c r="R163" s="61"/>
      <c r="S163" s="60">
        <f t="shared" si="96"/>
        <v>4323.333333333333</v>
      </c>
      <c r="T163" s="60">
        <f t="shared" si="97"/>
        <v>0</v>
      </c>
      <c r="U163" s="60">
        <f t="shared" si="98"/>
        <v>0</v>
      </c>
      <c r="V163" s="61"/>
      <c r="W163" s="60">
        <f t="shared" si="102"/>
        <v>0</v>
      </c>
      <c r="X163" s="60">
        <f t="shared" si="99"/>
        <v>0</v>
      </c>
      <c r="Y163" s="60">
        <f t="shared" si="100"/>
        <v>0</v>
      </c>
      <c r="Z163" s="61"/>
      <c r="AA163" s="60">
        <f t="shared" si="95"/>
        <v>0</v>
      </c>
      <c r="AB163" s="130"/>
      <c r="AC163" s="131"/>
      <c r="AD163" s="131"/>
      <c r="AE163" s="131"/>
      <c r="AF163" s="61"/>
      <c r="AG163" s="121"/>
      <c r="AH163" s="104"/>
      <c r="AJ163" s="108"/>
      <c r="AK163" s="108"/>
      <c r="AL163" s="108"/>
      <c r="AM163" s="108"/>
      <c r="AN163" s="108"/>
      <c r="AO163" s="108"/>
      <c r="AP163" s="108"/>
      <c r="AQ163" s="108"/>
      <c r="AR163" s="108"/>
    </row>
    <row r="164" spans="1:46" s="105" customFormat="1" ht="14.25" customHeight="1" x14ac:dyDescent="0.15">
      <c r="A164" s="123"/>
      <c r="B164" s="125"/>
      <c r="C164" s="125"/>
      <c r="D164" s="125"/>
      <c r="E164" s="125"/>
      <c r="F164" s="125"/>
      <c r="G164" s="59" t="s">
        <v>323</v>
      </c>
      <c r="H164" s="116"/>
      <c r="I164" s="127"/>
      <c r="J164" s="130"/>
      <c r="K164" s="130"/>
      <c r="L164" s="131"/>
      <c r="M164" s="129"/>
      <c r="N164" s="132"/>
      <c r="O164" s="129"/>
      <c r="P164" s="61">
        <v>8</v>
      </c>
      <c r="Q164" s="61"/>
      <c r="R164" s="61"/>
      <c r="S164" s="116"/>
      <c r="T164" s="116"/>
      <c r="U164" s="116"/>
      <c r="V164" s="61"/>
      <c r="W164" s="116"/>
      <c r="X164" s="116"/>
      <c r="Y164" s="116"/>
      <c r="Z164" s="61"/>
      <c r="AA164" s="116"/>
      <c r="AB164" s="130"/>
      <c r="AC164" s="131"/>
      <c r="AD164" s="131"/>
      <c r="AE164" s="131"/>
      <c r="AF164" s="61"/>
      <c r="AG164" s="121"/>
      <c r="AH164" s="104"/>
      <c r="AJ164" s="117"/>
      <c r="AK164" s="117"/>
      <c r="AL164" s="117"/>
      <c r="AM164" s="117"/>
      <c r="AN164" s="117"/>
      <c r="AO164" s="117"/>
      <c r="AP164" s="117"/>
      <c r="AQ164" s="117"/>
      <c r="AR164" s="117"/>
    </row>
    <row r="165" spans="1:46" s="105" customFormat="1" ht="14.25" customHeight="1" x14ac:dyDescent="0.15">
      <c r="A165" s="124"/>
      <c r="B165" s="125"/>
      <c r="C165" s="125"/>
      <c r="D165" s="125"/>
      <c r="E165" s="125"/>
      <c r="F165" s="125"/>
      <c r="G165" s="59" t="s">
        <v>271</v>
      </c>
      <c r="H165" s="114">
        <v>12970</v>
      </c>
      <c r="I165" s="128"/>
      <c r="J165" s="130"/>
      <c r="K165" s="130"/>
      <c r="L165" s="131"/>
      <c r="M165" s="129"/>
      <c r="N165" s="132"/>
      <c r="O165" s="129"/>
      <c r="P165" s="61">
        <v>4</v>
      </c>
      <c r="Q165" s="61"/>
      <c r="R165" s="61"/>
      <c r="S165" s="60">
        <f t="shared" si="96"/>
        <v>2882.2222222222222</v>
      </c>
      <c r="T165" s="60">
        <f t="shared" si="97"/>
        <v>0</v>
      </c>
      <c r="U165" s="60">
        <f t="shared" si="98"/>
        <v>0</v>
      </c>
      <c r="V165" s="61">
        <v>10</v>
      </c>
      <c r="W165" s="60">
        <f t="shared" si="102"/>
        <v>288.22222222222223</v>
      </c>
      <c r="X165" s="60">
        <f t="shared" si="99"/>
        <v>0</v>
      </c>
      <c r="Y165" s="60">
        <f t="shared" si="100"/>
        <v>0</v>
      </c>
      <c r="Z165" s="61"/>
      <c r="AA165" s="114">
        <f>(S165+T165+U165)*15%</f>
        <v>432.33333333333331</v>
      </c>
      <c r="AB165" s="130"/>
      <c r="AC165" s="131"/>
      <c r="AD165" s="131"/>
      <c r="AE165" s="131"/>
      <c r="AF165" s="61"/>
      <c r="AG165" s="121"/>
      <c r="AH165" s="104"/>
      <c r="AJ165" s="108"/>
      <c r="AK165" s="108"/>
      <c r="AL165" s="108"/>
      <c r="AM165" s="108"/>
      <c r="AN165" s="108"/>
      <c r="AO165" s="108"/>
      <c r="AP165" s="108"/>
      <c r="AQ165" s="108"/>
      <c r="AR165" s="108"/>
    </row>
    <row r="166" spans="1:46" s="105" customFormat="1" ht="12.75" customHeight="1" x14ac:dyDescent="0.15">
      <c r="A166" s="122">
        <v>44</v>
      </c>
      <c r="B166" s="125" t="s">
        <v>285</v>
      </c>
      <c r="C166" s="125" t="s">
        <v>174</v>
      </c>
      <c r="D166" s="125" t="s">
        <v>286</v>
      </c>
      <c r="E166" s="125" t="s">
        <v>287</v>
      </c>
      <c r="F166" s="125">
        <v>25</v>
      </c>
      <c r="G166" s="59" t="s">
        <v>182</v>
      </c>
      <c r="H166" s="114">
        <v>12970</v>
      </c>
      <c r="I166" s="126">
        <v>12970</v>
      </c>
      <c r="J166" s="129">
        <f>IF(F166&lt;=0,0,IF(F166&lt;=2,5,IF(F166&lt;=4,10,IF(F166&lt;=9,15,IF(F166&lt;=14,20,IF(F166&gt;=15,25,))))))</f>
        <v>25</v>
      </c>
      <c r="K166" s="129">
        <f>(I166)*J166/100</f>
        <v>3242.5</v>
      </c>
      <c r="L166" s="131"/>
      <c r="M166" s="129">
        <f>I166*L166/100</f>
        <v>0</v>
      </c>
      <c r="N166" s="132">
        <v>10</v>
      </c>
      <c r="O166" s="129">
        <f t="shared" ref="O166" si="106">$I166*N166/100</f>
        <v>1297</v>
      </c>
      <c r="P166" s="61">
        <v>17</v>
      </c>
      <c r="Q166" s="61"/>
      <c r="R166" s="61"/>
      <c r="S166" s="60">
        <f t="shared" si="96"/>
        <v>12249.444444444443</v>
      </c>
      <c r="T166" s="60">
        <f t="shared" si="97"/>
        <v>0</v>
      </c>
      <c r="U166" s="60">
        <f t="shared" si="98"/>
        <v>0</v>
      </c>
      <c r="V166" s="61">
        <v>10</v>
      </c>
      <c r="W166" s="60">
        <f t="shared" si="102"/>
        <v>1224.9444444444443</v>
      </c>
      <c r="X166" s="60">
        <f t="shared" si="99"/>
        <v>0</v>
      </c>
      <c r="Y166" s="60">
        <f t="shared" si="100"/>
        <v>0</v>
      </c>
      <c r="Z166" s="61"/>
      <c r="AA166" s="60">
        <f t="shared" si="95"/>
        <v>0</v>
      </c>
      <c r="AB166" s="133"/>
      <c r="AC166" s="131">
        <v>1000</v>
      </c>
      <c r="AD166" s="131">
        <v>1000</v>
      </c>
      <c r="AE166" s="131"/>
      <c r="AF166" s="61"/>
      <c r="AG166" s="120">
        <f>K166+M166+O166+S166+T166+U166+S167+T167+U167+S168+T168+U168+W166+X166+Y166+W167+X167+Y167+W168+X168+Y168+AA166+AA167+AA168+AB166+AC166+AE166+AD166+AF166+AF167+AF168</f>
        <v>31542.777777777781</v>
      </c>
      <c r="AH166" s="104"/>
    </row>
    <row r="167" spans="1:46" s="105" customFormat="1" ht="14.25" customHeight="1" x14ac:dyDescent="0.15">
      <c r="A167" s="123"/>
      <c r="B167" s="125"/>
      <c r="C167" s="125"/>
      <c r="D167" s="125"/>
      <c r="E167" s="125"/>
      <c r="F167" s="125"/>
      <c r="G167" s="59" t="s">
        <v>183</v>
      </c>
      <c r="H167" s="114">
        <v>12970</v>
      </c>
      <c r="I167" s="127"/>
      <c r="J167" s="130"/>
      <c r="K167" s="130"/>
      <c r="L167" s="131"/>
      <c r="M167" s="129"/>
      <c r="N167" s="132"/>
      <c r="O167" s="129"/>
      <c r="P167" s="61">
        <v>8</v>
      </c>
      <c r="Q167" s="61"/>
      <c r="R167" s="61"/>
      <c r="S167" s="60">
        <f t="shared" si="96"/>
        <v>5764.4444444444443</v>
      </c>
      <c r="T167" s="60">
        <f t="shared" si="97"/>
        <v>0</v>
      </c>
      <c r="U167" s="60">
        <f t="shared" si="98"/>
        <v>0</v>
      </c>
      <c r="V167" s="61">
        <v>10</v>
      </c>
      <c r="W167" s="60">
        <f t="shared" si="102"/>
        <v>576.44444444444446</v>
      </c>
      <c r="X167" s="60">
        <f t="shared" si="99"/>
        <v>0</v>
      </c>
      <c r="Y167" s="60">
        <f t="shared" si="100"/>
        <v>0</v>
      </c>
      <c r="Z167" s="61"/>
      <c r="AA167" s="114">
        <f>(S167+T167+U167)*15%</f>
        <v>864.66666666666663</v>
      </c>
      <c r="AB167" s="130"/>
      <c r="AC167" s="131"/>
      <c r="AD167" s="131"/>
      <c r="AE167" s="131"/>
      <c r="AF167" s="61"/>
      <c r="AG167" s="121"/>
      <c r="AH167" s="104"/>
    </row>
    <row r="168" spans="1:46" s="105" customFormat="1" ht="14.25" customHeight="1" x14ac:dyDescent="0.15">
      <c r="A168" s="124"/>
      <c r="B168" s="125"/>
      <c r="C168" s="125"/>
      <c r="D168" s="125"/>
      <c r="E168" s="125"/>
      <c r="F168" s="125"/>
      <c r="G168" s="59" t="s">
        <v>147</v>
      </c>
      <c r="H168" s="114">
        <v>12970</v>
      </c>
      <c r="I168" s="128"/>
      <c r="J168" s="130"/>
      <c r="K168" s="130"/>
      <c r="L168" s="131"/>
      <c r="M168" s="129"/>
      <c r="N168" s="132"/>
      <c r="O168" s="129"/>
      <c r="P168" s="61">
        <v>6</v>
      </c>
      <c r="Q168" s="61"/>
      <c r="R168" s="61"/>
      <c r="S168" s="60">
        <f t="shared" si="96"/>
        <v>4323.333333333333</v>
      </c>
      <c r="T168" s="60">
        <f t="shared" si="97"/>
        <v>0</v>
      </c>
      <c r="U168" s="60">
        <f t="shared" si="98"/>
        <v>0</v>
      </c>
      <c r="V168" s="61"/>
      <c r="W168" s="60">
        <f t="shared" si="102"/>
        <v>0</v>
      </c>
      <c r="X168" s="60">
        <f t="shared" si="99"/>
        <v>0</v>
      </c>
      <c r="Y168" s="60">
        <f t="shared" si="100"/>
        <v>0</v>
      </c>
      <c r="Z168" s="61"/>
      <c r="AA168" s="60">
        <f t="shared" si="95"/>
        <v>0</v>
      </c>
      <c r="AB168" s="130"/>
      <c r="AC168" s="131"/>
      <c r="AD168" s="131"/>
      <c r="AE168" s="131"/>
      <c r="AF168" s="61"/>
      <c r="AG168" s="121"/>
      <c r="AH168" s="104"/>
    </row>
    <row r="169" spans="1:46" s="105" customFormat="1" ht="12.75" customHeight="1" x14ac:dyDescent="0.15">
      <c r="A169" s="122">
        <v>45</v>
      </c>
      <c r="B169" s="125" t="s">
        <v>293</v>
      </c>
      <c r="C169" s="125" t="s">
        <v>174</v>
      </c>
      <c r="D169" s="125" t="s">
        <v>240</v>
      </c>
      <c r="E169" s="125" t="s">
        <v>241</v>
      </c>
      <c r="F169" s="125"/>
      <c r="G169" s="59" t="s">
        <v>254</v>
      </c>
      <c r="H169" s="114">
        <v>12970</v>
      </c>
      <c r="I169" s="126">
        <v>12970</v>
      </c>
      <c r="J169" s="129">
        <f>IF(F169&lt;=0,0,IF(F169&lt;=2,5,IF(F169&lt;=4,10,IF(F169&lt;=9,15,IF(F169&lt;=14,20,IF(F169&gt;=15,25,))))))</f>
        <v>0</v>
      </c>
      <c r="K169" s="129">
        <f>(I169)*J169/100</f>
        <v>0</v>
      </c>
      <c r="L169" s="131"/>
      <c r="M169" s="129">
        <f>I169*L169/100</f>
        <v>0</v>
      </c>
      <c r="N169" s="132"/>
      <c r="O169" s="129">
        <f t="shared" ref="O169" si="107">$I169*N169/100</f>
        <v>0</v>
      </c>
      <c r="P169" s="61"/>
      <c r="Q169" s="61">
        <v>19</v>
      </c>
      <c r="R169" s="61">
        <v>3</v>
      </c>
      <c r="S169" s="60">
        <f t="shared" si="96"/>
        <v>0</v>
      </c>
      <c r="T169" s="60">
        <f t="shared" si="97"/>
        <v>13690.555555555555</v>
      </c>
      <c r="U169" s="60">
        <f t="shared" si="98"/>
        <v>2161.6666666666665</v>
      </c>
      <c r="V169" s="61">
        <v>10</v>
      </c>
      <c r="W169" s="60">
        <f t="shared" si="102"/>
        <v>0</v>
      </c>
      <c r="X169" s="60">
        <f t="shared" si="99"/>
        <v>1369.0555555555557</v>
      </c>
      <c r="Y169" s="60">
        <f t="shared" si="100"/>
        <v>216.16666666666663</v>
      </c>
      <c r="Z169" s="61"/>
      <c r="AA169" s="60">
        <f t="shared" si="95"/>
        <v>0</v>
      </c>
      <c r="AB169" s="133"/>
      <c r="AC169" s="131">
        <v>1000</v>
      </c>
      <c r="AD169" s="131"/>
      <c r="AE169" s="131"/>
      <c r="AF169" s="61"/>
      <c r="AG169" s="120">
        <f>K169+M169+O169+S169+T169+U169+S170+T170+U170+S171+T171+U171+W169+X169+Y169+W170+X170+Y170+W171+X171+Y171+AA169+AA170+AA171+AB169+AC169+AE169+AD169+AF169+AF170+AF171</f>
        <v>19158</v>
      </c>
      <c r="AH169" s="106"/>
    </row>
    <row r="170" spans="1:46" s="105" customFormat="1" ht="14.25" customHeight="1" x14ac:dyDescent="0.15">
      <c r="A170" s="123"/>
      <c r="B170" s="125"/>
      <c r="C170" s="125"/>
      <c r="D170" s="125"/>
      <c r="E170" s="125"/>
      <c r="F170" s="125"/>
      <c r="G170" s="59" t="s">
        <v>147</v>
      </c>
      <c r="H170" s="114">
        <v>12970</v>
      </c>
      <c r="I170" s="127"/>
      <c r="J170" s="130"/>
      <c r="K170" s="130"/>
      <c r="L170" s="131"/>
      <c r="M170" s="129"/>
      <c r="N170" s="132"/>
      <c r="O170" s="129"/>
      <c r="P170" s="61"/>
      <c r="Q170" s="61">
        <v>1</v>
      </c>
      <c r="R170" s="61"/>
      <c r="S170" s="60">
        <f t="shared" si="96"/>
        <v>0</v>
      </c>
      <c r="T170" s="60">
        <f t="shared" si="97"/>
        <v>720.55555555555554</v>
      </c>
      <c r="U170" s="60">
        <f t="shared" si="98"/>
        <v>0</v>
      </c>
      <c r="V170" s="61"/>
      <c r="W170" s="60">
        <f t="shared" si="102"/>
        <v>0</v>
      </c>
      <c r="X170" s="60">
        <f t="shared" si="99"/>
        <v>0</v>
      </c>
      <c r="Y170" s="60">
        <f t="shared" si="100"/>
        <v>0</v>
      </c>
      <c r="Z170" s="61"/>
      <c r="AA170" s="60">
        <f t="shared" si="95"/>
        <v>0</v>
      </c>
      <c r="AB170" s="130"/>
      <c r="AC170" s="131"/>
      <c r="AD170" s="131"/>
      <c r="AE170" s="131"/>
      <c r="AF170" s="61"/>
      <c r="AG170" s="121"/>
      <c r="AH170" s="106"/>
    </row>
    <row r="171" spans="1:46" s="105" customFormat="1" ht="12" customHeight="1" x14ac:dyDescent="0.15">
      <c r="A171" s="124"/>
      <c r="B171" s="125"/>
      <c r="C171" s="125"/>
      <c r="D171" s="125"/>
      <c r="E171" s="125"/>
      <c r="F171" s="125"/>
      <c r="G171" s="59"/>
      <c r="H171" s="114">
        <v>12970</v>
      </c>
      <c r="I171" s="128"/>
      <c r="J171" s="130"/>
      <c r="K171" s="130"/>
      <c r="L171" s="131"/>
      <c r="M171" s="129"/>
      <c r="N171" s="132"/>
      <c r="O171" s="129"/>
      <c r="P171" s="61"/>
      <c r="Q171" s="61"/>
      <c r="R171" s="61"/>
      <c r="S171" s="60">
        <f t="shared" si="96"/>
        <v>0</v>
      </c>
      <c r="T171" s="60">
        <f t="shared" si="97"/>
        <v>0</v>
      </c>
      <c r="U171" s="60">
        <f t="shared" si="98"/>
        <v>0</v>
      </c>
      <c r="V171" s="61"/>
      <c r="W171" s="60">
        <f t="shared" si="102"/>
        <v>0</v>
      </c>
      <c r="X171" s="60">
        <f t="shared" si="99"/>
        <v>0</v>
      </c>
      <c r="Y171" s="60">
        <f t="shared" si="100"/>
        <v>0</v>
      </c>
      <c r="Z171" s="61"/>
      <c r="AA171" s="60">
        <f t="shared" si="95"/>
        <v>0</v>
      </c>
      <c r="AB171" s="130"/>
      <c r="AC171" s="131"/>
      <c r="AD171" s="131"/>
      <c r="AE171" s="131"/>
      <c r="AF171" s="61"/>
      <c r="AG171" s="121"/>
      <c r="AH171" s="106"/>
    </row>
    <row r="172" spans="1:46" s="105" customFormat="1" ht="12.75" customHeight="1" x14ac:dyDescent="0.15">
      <c r="A172" s="122">
        <v>46</v>
      </c>
      <c r="B172" s="125" t="s">
        <v>288</v>
      </c>
      <c r="C172" s="125" t="s">
        <v>174</v>
      </c>
      <c r="D172" s="125" t="s">
        <v>289</v>
      </c>
      <c r="E172" s="125" t="s">
        <v>290</v>
      </c>
      <c r="F172" s="125">
        <v>11</v>
      </c>
      <c r="G172" s="59" t="s">
        <v>182</v>
      </c>
      <c r="H172" s="114">
        <v>12970</v>
      </c>
      <c r="I172" s="126">
        <v>12970</v>
      </c>
      <c r="J172" s="129">
        <f>IF(F172&lt;=0,0,IF(F172&lt;=2,5,IF(F172&lt;=4,10,IF(F172&lt;=9,15,IF(F172&lt;=14,20,IF(F172&gt;=15,25,))))))</f>
        <v>20</v>
      </c>
      <c r="K172" s="129">
        <f>(I172)*J172/100</f>
        <v>2594</v>
      </c>
      <c r="L172" s="131"/>
      <c r="M172" s="129">
        <f>I172*L172/100</f>
        <v>0</v>
      </c>
      <c r="N172" s="132"/>
      <c r="O172" s="129">
        <f t="shared" ref="O172" si="108">$I172*N172/100</f>
        <v>0</v>
      </c>
      <c r="P172" s="61">
        <v>17</v>
      </c>
      <c r="Q172" s="61"/>
      <c r="R172" s="61"/>
      <c r="S172" s="60">
        <f t="shared" si="96"/>
        <v>12249.444444444443</v>
      </c>
      <c r="T172" s="60">
        <f t="shared" si="97"/>
        <v>0</v>
      </c>
      <c r="U172" s="60">
        <f t="shared" si="98"/>
        <v>0</v>
      </c>
      <c r="V172" s="61">
        <v>10</v>
      </c>
      <c r="W172" s="60">
        <f t="shared" si="102"/>
        <v>1224.9444444444443</v>
      </c>
      <c r="X172" s="60">
        <f t="shared" si="99"/>
        <v>0</v>
      </c>
      <c r="Y172" s="60">
        <f t="shared" si="100"/>
        <v>0</v>
      </c>
      <c r="Z172" s="61"/>
      <c r="AA172" s="60">
        <f t="shared" si="95"/>
        <v>0</v>
      </c>
      <c r="AB172" s="133"/>
      <c r="AC172" s="131">
        <v>1000</v>
      </c>
      <c r="AD172" s="131">
        <v>1000</v>
      </c>
      <c r="AE172" s="131"/>
      <c r="AF172" s="61"/>
      <c r="AG172" s="243">
        <f>K172+M172+O172+S172+S173+S174+S175+T175+T174+T173+T172+U172+U173+U174+U175+W172+W173+W174+W175+X175+X174+X173+X172+Y172+Y173+Y174+Y175+AA172+AA173+AA174+AA175+AB172+AC172+AD172+AE172+AF172+AF173+AF174+AF175</f>
        <v>33200.055555555555</v>
      </c>
      <c r="AH172" s="104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</row>
    <row r="173" spans="1:46" s="105" customFormat="1" ht="14.25" customHeight="1" x14ac:dyDescent="0.15">
      <c r="A173" s="123"/>
      <c r="B173" s="125"/>
      <c r="C173" s="125"/>
      <c r="D173" s="125"/>
      <c r="E173" s="125"/>
      <c r="F173" s="125"/>
      <c r="G173" s="59" t="s">
        <v>183</v>
      </c>
      <c r="H173" s="114">
        <v>12970</v>
      </c>
      <c r="I173" s="127"/>
      <c r="J173" s="130"/>
      <c r="K173" s="130"/>
      <c r="L173" s="131"/>
      <c r="M173" s="129"/>
      <c r="N173" s="132"/>
      <c r="O173" s="129"/>
      <c r="P173" s="61">
        <v>4</v>
      </c>
      <c r="Q173" s="61"/>
      <c r="R173" s="61"/>
      <c r="S173" s="60">
        <f>$H173/18*P173</f>
        <v>2882.2222222222222</v>
      </c>
      <c r="T173" s="60">
        <f t="shared" si="97"/>
        <v>0</v>
      </c>
      <c r="U173" s="60">
        <f t="shared" si="98"/>
        <v>0</v>
      </c>
      <c r="V173" s="61">
        <v>10</v>
      </c>
      <c r="W173" s="60">
        <f t="shared" si="102"/>
        <v>288.22222222222223</v>
      </c>
      <c r="X173" s="115">
        <f t="shared" si="99"/>
        <v>0</v>
      </c>
      <c r="Y173" s="115">
        <f t="shared" si="100"/>
        <v>0</v>
      </c>
      <c r="Z173" s="61"/>
      <c r="AA173" s="114">
        <f>(S173+T173+U173)*15%</f>
        <v>432.33333333333331</v>
      </c>
      <c r="AB173" s="130"/>
      <c r="AC173" s="131"/>
      <c r="AD173" s="131"/>
      <c r="AE173" s="131"/>
      <c r="AF173" s="61"/>
      <c r="AG173" s="172"/>
      <c r="AH173" s="104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</row>
    <row r="174" spans="1:46" s="105" customFormat="1" ht="13.9" customHeight="1" x14ac:dyDescent="0.15">
      <c r="A174" s="123"/>
      <c r="B174" s="125"/>
      <c r="C174" s="125"/>
      <c r="D174" s="125"/>
      <c r="E174" s="125"/>
      <c r="F174" s="125"/>
      <c r="G174" s="59" t="s">
        <v>192</v>
      </c>
      <c r="H174" s="114">
        <v>12970</v>
      </c>
      <c r="I174" s="127"/>
      <c r="J174" s="130"/>
      <c r="K174" s="130"/>
      <c r="L174" s="131"/>
      <c r="M174" s="129"/>
      <c r="N174" s="132"/>
      <c r="O174" s="129"/>
      <c r="P174" s="61">
        <v>8</v>
      </c>
      <c r="Q174" s="61"/>
      <c r="R174" s="61"/>
      <c r="S174" s="60">
        <f t="shared" si="96"/>
        <v>5764.4444444444443</v>
      </c>
      <c r="T174" s="60">
        <f t="shared" si="97"/>
        <v>0</v>
      </c>
      <c r="U174" s="60">
        <f t="shared" si="98"/>
        <v>0</v>
      </c>
      <c r="V174" s="61">
        <v>10</v>
      </c>
      <c r="W174" s="115">
        <f t="shared" si="102"/>
        <v>576.44444444444446</v>
      </c>
      <c r="X174" s="115">
        <f t="shared" si="99"/>
        <v>0</v>
      </c>
      <c r="Y174" s="115">
        <f t="shared" si="100"/>
        <v>0</v>
      </c>
      <c r="Z174" s="61"/>
      <c r="AA174" s="60"/>
      <c r="AB174" s="130"/>
      <c r="AC174" s="131"/>
      <c r="AD174" s="131"/>
      <c r="AE174" s="131"/>
      <c r="AF174" s="61">
        <f>(S174+T174+U174)*15%</f>
        <v>864.66666666666663</v>
      </c>
      <c r="AG174" s="172"/>
      <c r="AH174" s="104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</row>
    <row r="175" spans="1:46" s="105" customFormat="1" ht="13.9" customHeight="1" x14ac:dyDescent="0.15">
      <c r="A175" s="124"/>
      <c r="B175" s="125"/>
      <c r="C175" s="125"/>
      <c r="D175" s="125"/>
      <c r="E175" s="125"/>
      <c r="F175" s="125"/>
      <c r="G175" s="59" t="s">
        <v>147</v>
      </c>
      <c r="H175" s="114">
        <v>12970</v>
      </c>
      <c r="I175" s="128"/>
      <c r="J175" s="130"/>
      <c r="K175" s="130"/>
      <c r="L175" s="131"/>
      <c r="M175" s="129"/>
      <c r="N175" s="132"/>
      <c r="O175" s="129"/>
      <c r="P175" s="61">
        <v>6</v>
      </c>
      <c r="Q175" s="61"/>
      <c r="R175" s="61"/>
      <c r="S175" s="60">
        <f t="shared" si="96"/>
        <v>4323.333333333333</v>
      </c>
      <c r="T175" s="60">
        <f t="shared" si="97"/>
        <v>0</v>
      </c>
      <c r="U175" s="60">
        <f t="shared" si="98"/>
        <v>0</v>
      </c>
      <c r="V175" s="61"/>
      <c r="W175" s="115">
        <f t="shared" si="102"/>
        <v>0</v>
      </c>
      <c r="X175" s="115">
        <f t="shared" si="99"/>
        <v>0</v>
      </c>
      <c r="Y175" s="115">
        <f t="shared" si="100"/>
        <v>0</v>
      </c>
      <c r="Z175" s="61"/>
      <c r="AA175" s="60">
        <f t="shared" si="95"/>
        <v>0</v>
      </c>
      <c r="AB175" s="130"/>
      <c r="AC175" s="131"/>
      <c r="AD175" s="131"/>
      <c r="AE175" s="131"/>
      <c r="AF175" s="61"/>
      <c r="AG175" s="172"/>
      <c r="AH175" s="104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  <c r="AT175" s="108"/>
    </row>
    <row r="176" spans="1:46" s="105" customFormat="1" ht="12.75" customHeight="1" x14ac:dyDescent="0.15">
      <c r="A176" s="122">
        <v>47</v>
      </c>
      <c r="B176" s="125" t="s">
        <v>291</v>
      </c>
      <c r="C176" s="125" t="s">
        <v>174</v>
      </c>
      <c r="D176" s="125"/>
      <c r="E176" s="125"/>
      <c r="F176" s="125">
        <v>5</v>
      </c>
      <c r="G176" s="59" t="s">
        <v>292</v>
      </c>
      <c r="H176" s="114">
        <v>12970</v>
      </c>
      <c r="I176" s="126">
        <v>12970</v>
      </c>
      <c r="J176" s="129">
        <f>IF(F176&lt;=0,0,IF(F176&lt;=2,5,IF(F176&lt;=4,10,IF(F176&lt;=9,15,IF(F176&lt;=14,20,IF(F176&gt;=15,25,))))))</f>
        <v>15</v>
      </c>
      <c r="K176" s="129">
        <f>(I176)*J176/100</f>
        <v>1945.5</v>
      </c>
      <c r="L176" s="131"/>
      <c r="M176" s="129">
        <f>I176*L176/100</f>
        <v>0</v>
      </c>
      <c r="N176" s="132"/>
      <c r="O176" s="129">
        <f t="shared" ref="O176" si="109">$I176*N176/100</f>
        <v>0</v>
      </c>
      <c r="P176" s="61"/>
      <c r="Q176" s="61"/>
      <c r="R176" s="61"/>
      <c r="S176" s="60">
        <f t="shared" si="96"/>
        <v>0</v>
      </c>
      <c r="T176" s="60">
        <f t="shared" si="97"/>
        <v>0</v>
      </c>
      <c r="U176" s="60">
        <f t="shared" si="98"/>
        <v>0</v>
      </c>
      <c r="V176" s="61">
        <v>10</v>
      </c>
      <c r="W176" s="60">
        <f>S176*$V176/100</f>
        <v>0</v>
      </c>
      <c r="X176" s="60">
        <f t="shared" si="99"/>
        <v>0</v>
      </c>
      <c r="Y176" s="60">
        <f t="shared" si="100"/>
        <v>0</v>
      </c>
      <c r="Z176" s="61"/>
      <c r="AA176" s="60">
        <f t="shared" si="95"/>
        <v>0</v>
      </c>
      <c r="AB176" s="133"/>
      <c r="AC176" s="131"/>
      <c r="AD176" s="131"/>
      <c r="AE176" s="131"/>
      <c r="AF176" s="61"/>
      <c r="AG176" s="120">
        <f>K176+M176+O176+S176+T176+U176+S177+T177+U177+S178+T178+U178+W176+X176+Y176+W177+X177+Y177+W178+X178+Y178+AA176+AA177+AA178+AB176+AC176+AE176+AD176+AF176+AF177+AF178</f>
        <v>1945.5</v>
      </c>
      <c r="AH176" s="104"/>
    </row>
    <row r="177" spans="1:34" s="105" customFormat="1" ht="14.25" customHeight="1" x14ac:dyDescent="0.15">
      <c r="A177" s="123"/>
      <c r="B177" s="125"/>
      <c r="C177" s="125"/>
      <c r="D177" s="125"/>
      <c r="E177" s="125"/>
      <c r="F177" s="125"/>
      <c r="G177" s="59"/>
      <c r="H177" s="114">
        <v>12970</v>
      </c>
      <c r="I177" s="127"/>
      <c r="J177" s="130"/>
      <c r="K177" s="130"/>
      <c r="L177" s="131"/>
      <c r="M177" s="129"/>
      <c r="N177" s="132"/>
      <c r="O177" s="129"/>
      <c r="P177" s="61"/>
      <c r="Q177" s="61"/>
      <c r="R177" s="61"/>
      <c r="S177" s="60">
        <f t="shared" si="96"/>
        <v>0</v>
      </c>
      <c r="T177" s="60">
        <f t="shared" si="97"/>
        <v>0</v>
      </c>
      <c r="U177" s="60">
        <f t="shared" si="98"/>
        <v>0</v>
      </c>
      <c r="V177" s="61"/>
      <c r="W177" s="60">
        <f>S177*$V177/100</f>
        <v>0</v>
      </c>
      <c r="X177" s="60">
        <f t="shared" si="99"/>
        <v>0</v>
      </c>
      <c r="Y177" s="60">
        <f t="shared" si="100"/>
        <v>0</v>
      </c>
      <c r="Z177" s="61"/>
      <c r="AA177" s="60">
        <f t="shared" si="95"/>
        <v>0</v>
      </c>
      <c r="AB177" s="130"/>
      <c r="AC177" s="131"/>
      <c r="AD177" s="131"/>
      <c r="AE177" s="131"/>
      <c r="AF177" s="61"/>
      <c r="AG177" s="121"/>
      <c r="AH177" s="104"/>
    </row>
    <row r="178" spans="1:34" s="105" customFormat="1" ht="14.25" customHeight="1" x14ac:dyDescent="0.15">
      <c r="A178" s="124"/>
      <c r="B178" s="125"/>
      <c r="C178" s="125"/>
      <c r="D178" s="125"/>
      <c r="E178" s="125"/>
      <c r="F178" s="125"/>
      <c r="G178" s="59"/>
      <c r="H178" s="114">
        <v>12970</v>
      </c>
      <c r="I178" s="128"/>
      <c r="J178" s="130"/>
      <c r="K178" s="130"/>
      <c r="L178" s="131"/>
      <c r="M178" s="129"/>
      <c r="N178" s="132"/>
      <c r="O178" s="129"/>
      <c r="P178" s="61"/>
      <c r="Q178" s="61"/>
      <c r="R178" s="61"/>
      <c r="S178" s="60">
        <f t="shared" si="96"/>
        <v>0</v>
      </c>
      <c r="T178" s="60">
        <f t="shared" si="97"/>
        <v>0</v>
      </c>
      <c r="U178" s="60">
        <f t="shared" si="98"/>
        <v>0</v>
      </c>
      <c r="V178" s="61"/>
      <c r="W178" s="60">
        <f>S178*$V178/100</f>
        <v>0</v>
      </c>
      <c r="X178" s="60">
        <f t="shared" si="99"/>
        <v>0</v>
      </c>
      <c r="Y178" s="60">
        <f t="shared" si="100"/>
        <v>0</v>
      </c>
      <c r="Z178" s="61"/>
      <c r="AA178" s="60">
        <f t="shared" si="95"/>
        <v>0</v>
      </c>
      <c r="AB178" s="130"/>
      <c r="AC178" s="131"/>
      <c r="AD178" s="131"/>
      <c r="AE178" s="131"/>
      <c r="AF178" s="61"/>
      <c r="AG178" s="121"/>
      <c r="AH178" s="104"/>
    </row>
    <row r="179" spans="1:34" s="105" customFormat="1" ht="12.75" customHeight="1" x14ac:dyDescent="0.15">
      <c r="A179" s="122">
        <v>48</v>
      </c>
      <c r="B179" s="125" t="s">
        <v>312</v>
      </c>
      <c r="C179" s="125" t="s">
        <v>313</v>
      </c>
      <c r="D179" s="125" t="s">
        <v>228</v>
      </c>
      <c r="E179" s="125" t="s">
        <v>314</v>
      </c>
      <c r="F179" s="125">
        <v>8</v>
      </c>
      <c r="G179" s="65" t="s">
        <v>147</v>
      </c>
      <c r="H179" s="114">
        <v>12970</v>
      </c>
      <c r="I179" s="126">
        <f>IF((S179+T179+U179+S180+T180+U180+U181+T181+S181)&lt;=$H$21,(S179+T179+U179+S180+T180+U180+U181+T181+S181),$H$21)</f>
        <v>720.55555555555554</v>
      </c>
      <c r="J179" s="126">
        <f>IF(F179&lt;=0,0,IF(F179&lt;=2,5,IF(F179&lt;=4,10,IF(F179&lt;=9,15,IF(F179&lt;=14,20,IF(F179&gt;=15,25,))))))</f>
        <v>15</v>
      </c>
      <c r="K179" s="126">
        <f>(I179)*J179/100</f>
        <v>108.08333333333334</v>
      </c>
      <c r="L179" s="176"/>
      <c r="M179" s="126">
        <f>I179*L179/100</f>
        <v>0</v>
      </c>
      <c r="N179" s="192"/>
      <c r="O179" s="126">
        <f>$I179*N179/100</f>
        <v>0</v>
      </c>
      <c r="P179" s="67"/>
      <c r="Q179" s="67"/>
      <c r="R179" s="67">
        <v>1</v>
      </c>
      <c r="S179" s="68">
        <f t="shared" ref="S179:U181" si="110">$H179/18*P179</f>
        <v>0</v>
      </c>
      <c r="T179" s="68">
        <f t="shared" si="110"/>
        <v>0</v>
      </c>
      <c r="U179" s="68">
        <f t="shared" si="110"/>
        <v>720.55555555555554</v>
      </c>
      <c r="V179" s="67"/>
      <c r="W179" s="68">
        <f t="shared" ref="W179:Y181" si="111">S179*$V179/100</f>
        <v>0</v>
      </c>
      <c r="X179" s="68">
        <f t="shared" si="111"/>
        <v>0</v>
      </c>
      <c r="Y179" s="68">
        <f t="shared" si="111"/>
        <v>0</v>
      </c>
      <c r="Z179" s="61"/>
      <c r="AA179" s="60">
        <f>(S179+T179+U179)*Z179/100</f>
        <v>0</v>
      </c>
      <c r="AB179" s="173">
        <f>(S179+T179+U179+S180+T180+U180+U181+T181+S181)*AB$20/100</f>
        <v>0</v>
      </c>
      <c r="AC179" s="176">
        <v>1000</v>
      </c>
      <c r="AD179" s="176"/>
      <c r="AE179" s="131" t="s">
        <v>327</v>
      </c>
      <c r="AF179" s="61"/>
      <c r="AG179" s="171" t="e">
        <f>AA179+AA180+AA181+Y179+Y180+Y181+X179+X180+X181+W179+W180+W181+U179+U180+U181+T181+T180+T179+S179+S180+S181+O179+M179+K179+AB179+AC179+AD179+AE179+AF179+AF180+AF181</f>
        <v>#VALUE!</v>
      </c>
      <c r="AH179" s="104"/>
    </row>
    <row r="180" spans="1:34" s="105" customFormat="1" ht="14.25" customHeight="1" x14ac:dyDescent="0.15">
      <c r="A180" s="123"/>
      <c r="B180" s="125"/>
      <c r="C180" s="125"/>
      <c r="D180" s="125"/>
      <c r="E180" s="125"/>
      <c r="F180" s="125"/>
      <c r="G180" s="59"/>
      <c r="H180" s="114">
        <v>12970</v>
      </c>
      <c r="I180" s="127"/>
      <c r="J180" s="127"/>
      <c r="K180" s="127"/>
      <c r="L180" s="177"/>
      <c r="M180" s="127"/>
      <c r="N180" s="193"/>
      <c r="O180" s="127"/>
      <c r="P180" s="61"/>
      <c r="Q180" s="61"/>
      <c r="R180" s="61"/>
      <c r="S180" s="68">
        <f t="shared" si="110"/>
        <v>0</v>
      </c>
      <c r="T180" s="68">
        <f t="shared" si="110"/>
        <v>0</v>
      </c>
      <c r="U180" s="68">
        <f t="shared" si="110"/>
        <v>0</v>
      </c>
      <c r="V180" s="61"/>
      <c r="W180" s="68">
        <f t="shared" si="111"/>
        <v>0</v>
      </c>
      <c r="X180" s="68">
        <f t="shared" si="111"/>
        <v>0</v>
      </c>
      <c r="Y180" s="68">
        <f t="shared" si="111"/>
        <v>0</v>
      </c>
      <c r="Z180" s="61"/>
      <c r="AA180" s="60">
        <f>(S180+T180+U180)*Z180/100</f>
        <v>0</v>
      </c>
      <c r="AB180" s="174"/>
      <c r="AC180" s="177"/>
      <c r="AD180" s="177"/>
      <c r="AE180" s="131"/>
      <c r="AF180" s="61"/>
      <c r="AG180" s="172"/>
      <c r="AH180" s="104"/>
    </row>
    <row r="181" spans="1:34" s="105" customFormat="1" ht="14.25" customHeight="1" x14ac:dyDescent="0.15">
      <c r="A181" s="124"/>
      <c r="B181" s="125"/>
      <c r="C181" s="125"/>
      <c r="D181" s="125"/>
      <c r="E181" s="125"/>
      <c r="F181" s="125"/>
      <c r="G181" s="59"/>
      <c r="H181" s="114">
        <v>12970</v>
      </c>
      <c r="I181" s="128"/>
      <c r="J181" s="128"/>
      <c r="K181" s="128"/>
      <c r="L181" s="178"/>
      <c r="M181" s="128"/>
      <c r="N181" s="194"/>
      <c r="O181" s="128"/>
      <c r="P181" s="61"/>
      <c r="Q181" s="61"/>
      <c r="R181" s="61"/>
      <c r="S181" s="68">
        <f t="shared" si="110"/>
        <v>0</v>
      </c>
      <c r="T181" s="68">
        <f t="shared" si="110"/>
        <v>0</v>
      </c>
      <c r="U181" s="68">
        <f t="shared" si="110"/>
        <v>0</v>
      </c>
      <c r="V181" s="61"/>
      <c r="W181" s="68">
        <f t="shared" si="111"/>
        <v>0</v>
      </c>
      <c r="X181" s="68">
        <f t="shared" si="111"/>
        <v>0</v>
      </c>
      <c r="Y181" s="68">
        <f t="shared" si="111"/>
        <v>0</v>
      </c>
      <c r="Z181" s="61"/>
      <c r="AA181" s="60">
        <f>(S181+T181+U181)*Z181/100</f>
        <v>0</v>
      </c>
      <c r="AB181" s="175"/>
      <c r="AC181" s="178"/>
      <c r="AD181" s="178"/>
      <c r="AE181" s="131"/>
      <c r="AF181" s="61"/>
      <c r="AG181" s="172"/>
      <c r="AH181" s="104"/>
    </row>
    <row r="182" spans="1:34" s="105" customFormat="1" ht="12.75" customHeight="1" x14ac:dyDescent="0.15">
      <c r="A182" s="122">
        <v>48</v>
      </c>
      <c r="B182" s="125" t="s">
        <v>308</v>
      </c>
      <c r="C182" s="125" t="s">
        <v>174</v>
      </c>
      <c r="D182" s="125"/>
      <c r="E182" s="125"/>
      <c r="F182" s="125"/>
      <c r="G182" s="59" t="s">
        <v>309</v>
      </c>
      <c r="H182" s="114">
        <v>12970</v>
      </c>
      <c r="I182" s="129"/>
      <c r="J182" s="131"/>
      <c r="K182" s="129"/>
      <c r="L182" s="129"/>
      <c r="M182" s="131"/>
      <c r="N182" s="129"/>
      <c r="O182" s="132"/>
      <c r="P182" s="67">
        <v>16</v>
      </c>
      <c r="Q182" s="61">
        <v>20</v>
      </c>
      <c r="R182" s="111"/>
      <c r="S182" s="68"/>
      <c r="T182" s="68"/>
      <c r="U182" s="68"/>
      <c r="V182" s="61"/>
      <c r="W182" s="68"/>
      <c r="X182" s="68"/>
      <c r="Y182" s="68"/>
      <c r="Z182" s="61"/>
      <c r="AA182" s="60"/>
      <c r="AB182" s="174"/>
      <c r="AC182" s="131"/>
      <c r="AD182" s="131"/>
      <c r="AE182" s="176"/>
      <c r="AF182" s="61"/>
      <c r="AG182" s="171"/>
      <c r="AH182" s="104"/>
    </row>
    <row r="183" spans="1:34" s="105" customFormat="1" ht="14.25" customHeight="1" x14ac:dyDescent="0.15">
      <c r="A183" s="123"/>
      <c r="B183" s="125"/>
      <c r="C183" s="125"/>
      <c r="D183" s="125"/>
      <c r="E183" s="125"/>
      <c r="F183" s="125"/>
      <c r="G183" s="59" t="s">
        <v>310</v>
      </c>
      <c r="H183" s="114">
        <v>12970</v>
      </c>
      <c r="I183" s="130"/>
      <c r="J183" s="131"/>
      <c r="K183" s="130"/>
      <c r="L183" s="130"/>
      <c r="M183" s="131"/>
      <c r="N183" s="129"/>
      <c r="O183" s="132"/>
      <c r="P183" s="61"/>
      <c r="Q183" s="61">
        <v>9</v>
      </c>
      <c r="R183" s="112"/>
      <c r="S183" s="68"/>
      <c r="T183" s="68"/>
      <c r="U183" s="68"/>
      <c r="V183" s="61"/>
      <c r="W183" s="68"/>
      <c r="X183" s="68"/>
      <c r="Y183" s="68"/>
      <c r="Z183" s="61"/>
      <c r="AA183" s="60"/>
      <c r="AB183" s="190"/>
      <c r="AC183" s="131"/>
      <c r="AD183" s="131"/>
      <c r="AE183" s="177"/>
      <c r="AF183" s="61"/>
      <c r="AG183" s="172"/>
      <c r="AH183" s="104"/>
    </row>
    <row r="184" spans="1:34" s="105" customFormat="1" ht="14.25" customHeight="1" x14ac:dyDescent="0.15">
      <c r="A184" s="124"/>
      <c r="B184" s="125"/>
      <c r="C184" s="125"/>
      <c r="D184" s="125"/>
      <c r="E184" s="125"/>
      <c r="F184" s="125"/>
      <c r="G184" s="59" t="s">
        <v>311</v>
      </c>
      <c r="H184" s="114">
        <v>12970</v>
      </c>
      <c r="I184" s="130"/>
      <c r="J184" s="131"/>
      <c r="K184" s="130"/>
      <c r="L184" s="130"/>
      <c r="M184" s="131"/>
      <c r="N184" s="129"/>
      <c r="O184" s="132"/>
      <c r="P184" s="61"/>
      <c r="Q184" s="61">
        <v>5</v>
      </c>
      <c r="R184" s="61"/>
      <c r="S184" s="68"/>
      <c r="T184" s="68"/>
      <c r="U184" s="68"/>
      <c r="V184" s="61"/>
      <c r="W184" s="68"/>
      <c r="X184" s="68"/>
      <c r="Y184" s="68"/>
      <c r="Z184" s="61"/>
      <c r="AA184" s="60"/>
      <c r="AB184" s="191"/>
      <c r="AC184" s="131"/>
      <c r="AD184" s="131"/>
      <c r="AE184" s="178"/>
      <c r="AF184" s="61"/>
      <c r="AG184" s="172"/>
      <c r="AH184" s="104"/>
    </row>
    <row r="185" spans="1:34" s="105" customFormat="1" ht="12.75" customHeight="1" x14ac:dyDescent="0.15">
      <c r="A185" s="122">
        <v>49</v>
      </c>
      <c r="B185" s="125" t="s">
        <v>308</v>
      </c>
      <c r="C185" s="125" t="s">
        <v>170</v>
      </c>
      <c r="D185" s="136"/>
      <c r="E185" s="136"/>
      <c r="F185" s="136"/>
      <c r="G185" s="65"/>
      <c r="H185" s="114">
        <v>12970</v>
      </c>
      <c r="I185" s="127"/>
      <c r="J185" s="127"/>
      <c r="K185" s="129"/>
      <c r="L185" s="177"/>
      <c r="M185" s="127"/>
      <c r="N185" s="192"/>
      <c r="O185" s="127"/>
      <c r="P185" s="67"/>
      <c r="Q185" s="67"/>
      <c r="R185" s="67"/>
      <c r="S185" s="68"/>
      <c r="T185" s="68"/>
      <c r="U185" s="68"/>
      <c r="V185" s="67"/>
      <c r="W185" s="68"/>
      <c r="X185" s="68"/>
      <c r="Y185" s="68"/>
      <c r="Z185" s="61"/>
      <c r="AA185" s="60"/>
      <c r="AB185" s="174"/>
      <c r="AC185" s="131"/>
      <c r="AD185" s="131"/>
      <c r="AE185" s="176"/>
      <c r="AF185" s="61"/>
      <c r="AG185" s="171"/>
      <c r="AH185" s="104"/>
    </row>
    <row r="186" spans="1:34" s="105" customFormat="1" ht="14.25" customHeight="1" x14ac:dyDescent="0.15">
      <c r="A186" s="123"/>
      <c r="B186" s="125"/>
      <c r="C186" s="125"/>
      <c r="D186" s="122"/>
      <c r="E186" s="122"/>
      <c r="F186" s="122"/>
      <c r="G186" s="59"/>
      <c r="H186" s="114">
        <v>12970</v>
      </c>
      <c r="I186" s="190"/>
      <c r="J186" s="190"/>
      <c r="K186" s="130"/>
      <c r="L186" s="177"/>
      <c r="M186" s="127"/>
      <c r="N186" s="193"/>
      <c r="O186" s="127"/>
      <c r="P186" s="61"/>
      <c r="Q186" s="61"/>
      <c r="R186" s="61"/>
      <c r="S186" s="68"/>
      <c r="T186" s="68"/>
      <c r="U186" s="68"/>
      <c r="V186" s="61"/>
      <c r="W186" s="68"/>
      <c r="X186" s="68"/>
      <c r="Y186" s="68"/>
      <c r="Z186" s="61"/>
      <c r="AA186" s="60"/>
      <c r="AB186" s="190"/>
      <c r="AC186" s="131"/>
      <c r="AD186" s="131"/>
      <c r="AE186" s="177"/>
      <c r="AF186" s="61"/>
      <c r="AG186" s="172"/>
      <c r="AH186" s="104"/>
    </row>
    <row r="187" spans="1:34" s="105" customFormat="1" ht="14.25" customHeight="1" x14ac:dyDescent="0.15">
      <c r="A187" s="124"/>
      <c r="B187" s="125"/>
      <c r="C187" s="125"/>
      <c r="D187" s="137"/>
      <c r="E187" s="137"/>
      <c r="F187" s="137"/>
      <c r="G187" s="59"/>
      <c r="H187" s="114">
        <v>12970</v>
      </c>
      <c r="I187" s="191"/>
      <c r="J187" s="191"/>
      <c r="K187" s="130"/>
      <c r="L187" s="178"/>
      <c r="M187" s="128"/>
      <c r="N187" s="194"/>
      <c r="O187" s="128"/>
      <c r="P187" s="61"/>
      <c r="Q187" s="61"/>
      <c r="R187" s="61"/>
      <c r="S187" s="68"/>
      <c r="T187" s="68"/>
      <c r="U187" s="68"/>
      <c r="V187" s="61"/>
      <c r="W187" s="68"/>
      <c r="X187" s="68"/>
      <c r="Y187" s="68"/>
      <c r="Z187" s="61"/>
      <c r="AA187" s="60"/>
      <c r="AB187" s="191"/>
      <c r="AC187" s="131"/>
      <c r="AD187" s="131"/>
      <c r="AE187" s="178"/>
      <c r="AF187" s="61"/>
      <c r="AG187" s="172"/>
      <c r="AH187" s="104"/>
    </row>
    <row r="188" spans="1:34" s="105" customFormat="1" ht="12.75" customHeight="1" x14ac:dyDescent="0.15">
      <c r="A188" s="122">
        <v>50</v>
      </c>
      <c r="B188" s="125"/>
      <c r="C188" s="125"/>
      <c r="D188" s="125"/>
      <c r="E188" s="125"/>
      <c r="F188" s="125"/>
      <c r="G188" s="59"/>
      <c r="H188" s="60"/>
      <c r="I188" s="129"/>
      <c r="J188" s="131"/>
      <c r="K188" s="129"/>
      <c r="L188" s="129" t="s">
        <v>317</v>
      </c>
      <c r="M188" s="131"/>
      <c r="N188" s="129"/>
      <c r="O188" s="132"/>
      <c r="P188" s="67"/>
      <c r="Q188" s="61"/>
      <c r="R188" s="61"/>
      <c r="S188" s="68">
        <f t="shared" ref="S188:S224" si="112">$H188/18*P188</f>
        <v>0</v>
      </c>
      <c r="T188" s="68">
        <f t="shared" ref="T188:T224" si="113">$H188/18*Q188</f>
        <v>0</v>
      </c>
      <c r="U188" s="68">
        <f t="shared" ref="U188:U224" si="114">$H188/18*R188</f>
        <v>0</v>
      </c>
      <c r="V188" s="67"/>
      <c r="W188" s="68">
        <f t="shared" ref="W188:W224" si="115">S188*$V188/100</f>
        <v>0</v>
      </c>
      <c r="X188" s="68">
        <f t="shared" ref="X188:X224" si="116">T188*$V188/100</f>
        <v>0</v>
      </c>
      <c r="Y188" s="68">
        <f t="shared" ref="Y188:Y224" si="117">U188*$V188/100</f>
        <v>0</v>
      </c>
      <c r="Z188" s="61"/>
      <c r="AA188" s="60">
        <f t="shared" ref="AA188:AA224" si="118">(S188+T188+U188)*Z188/100</f>
        <v>0</v>
      </c>
      <c r="AB188" s="174">
        <f>(S188+T188+U188+S189+T189+U189+U190+T190+S190)*AB$20/100</f>
        <v>0</v>
      </c>
      <c r="AC188" s="131"/>
      <c r="AD188" s="131"/>
      <c r="AE188" s="176"/>
      <c r="AF188" s="61"/>
      <c r="AG188" s="171">
        <f>AA188+AA189+AA190+Y188+Y189+Y190+X188+X189+X190+W188+W189+W190+U188+U189+U190+T190+T189+T188+S188+S189+S190+O188+M188+K188+AB188+AC188+AD188+AE188+AF188+AF189+AF190</f>
        <v>0</v>
      </c>
      <c r="AH188" s="104"/>
    </row>
    <row r="189" spans="1:34" s="105" customFormat="1" ht="14.25" customHeight="1" x14ac:dyDescent="0.15">
      <c r="A189" s="123"/>
      <c r="B189" s="125"/>
      <c r="C189" s="125"/>
      <c r="D189" s="125"/>
      <c r="E189" s="125"/>
      <c r="F189" s="125"/>
      <c r="G189" s="59"/>
      <c r="H189" s="60"/>
      <c r="I189" s="130"/>
      <c r="J189" s="131"/>
      <c r="K189" s="130"/>
      <c r="L189" s="130"/>
      <c r="M189" s="131"/>
      <c r="N189" s="129"/>
      <c r="O189" s="132"/>
      <c r="P189" s="61"/>
      <c r="Q189" s="61"/>
      <c r="R189" s="61"/>
      <c r="S189" s="68">
        <f t="shared" si="112"/>
        <v>0</v>
      </c>
      <c r="T189" s="68">
        <f t="shared" si="113"/>
        <v>0</v>
      </c>
      <c r="U189" s="68">
        <f t="shared" si="114"/>
        <v>0</v>
      </c>
      <c r="V189" s="61"/>
      <c r="W189" s="68">
        <f t="shared" si="115"/>
        <v>0</v>
      </c>
      <c r="X189" s="68">
        <f t="shared" si="116"/>
        <v>0</v>
      </c>
      <c r="Y189" s="68">
        <f t="shared" si="117"/>
        <v>0</v>
      </c>
      <c r="Z189" s="61"/>
      <c r="AA189" s="60">
        <f t="shared" si="118"/>
        <v>0</v>
      </c>
      <c r="AB189" s="190"/>
      <c r="AC189" s="131"/>
      <c r="AD189" s="131"/>
      <c r="AE189" s="177"/>
      <c r="AF189" s="61"/>
      <c r="AG189" s="172"/>
      <c r="AH189" s="104"/>
    </row>
    <row r="190" spans="1:34" s="105" customFormat="1" ht="14.25" customHeight="1" x14ac:dyDescent="0.15">
      <c r="A190" s="124"/>
      <c r="B190" s="125"/>
      <c r="C190" s="125"/>
      <c r="D190" s="125"/>
      <c r="E190" s="125"/>
      <c r="F190" s="125"/>
      <c r="G190" s="59"/>
      <c r="H190" s="60"/>
      <c r="I190" s="130"/>
      <c r="J190" s="131"/>
      <c r="K190" s="130"/>
      <c r="L190" s="130"/>
      <c r="M190" s="131"/>
      <c r="N190" s="129"/>
      <c r="O190" s="132"/>
      <c r="P190" s="61"/>
      <c r="Q190" s="61"/>
      <c r="R190" s="61"/>
      <c r="S190" s="68">
        <f t="shared" si="112"/>
        <v>0</v>
      </c>
      <c r="T190" s="68">
        <f t="shared" si="113"/>
        <v>0</v>
      </c>
      <c r="U190" s="68">
        <f t="shared" si="114"/>
        <v>0</v>
      </c>
      <c r="V190" s="61"/>
      <c r="W190" s="68">
        <f t="shared" si="115"/>
        <v>0</v>
      </c>
      <c r="X190" s="68">
        <f t="shared" si="116"/>
        <v>0</v>
      </c>
      <c r="Y190" s="68">
        <f t="shared" si="117"/>
        <v>0</v>
      </c>
      <c r="Z190" s="61"/>
      <c r="AA190" s="60">
        <f t="shared" si="118"/>
        <v>0</v>
      </c>
      <c r="AB190" s="191"/>
      <c r="AC190" s="131"/>
      <c r="AD190" s="131"/>
      <c r="AE190" s="178"/>
      <c r="AF190" s="61"/>
      <c r="AG190" s="172"/>
      <c r="AH190" s="104"/>
    </row>
    <row r="191" spans="1:34" s="105" customFormat="1" ht="12.75" customHeight="1" x14ac:dyDescent="0.15">
      <c r="A191" s="122">
        <v>51</v>
      </c>
      <c r="B191" s="201"/>
      <c r="C191" s="136"/>
      <c r="D191" s="136"/>
      <c r="E191" s="136"/>
      <c r="F191" s="136"/>
      <c r="G191" s="65"/>
      <c r="H191" s="66">
        <f t="shared" ref="H191:H197" si="119">IF(G191=0,0,$H$21)</f>
        <v>0</v>
      </c>
      <c r="I191" s="127">
        <f>IF((S191+T191+U191+S192+T192+U192+U193+T193+S193)&lt;=$H$21,(S191+T191+U191+S192+T192+U192+U193+T193+S193),$H$21)</f>
        <v>0</v>
      </c>
      <c r="J191" s="127">
        <f>IF(F191&lt;=0,0,IF(F191&lt;=2,5,IF(F191&lt;=4,10,IF(F191&lt;=9,15,IF(F191&lt;=14,20,IF(F191&gt;=15,25,))))))</f>
        <v>0</v>
      </c>
      <c r="K191" s="127">
        <f>(I191)*J191/100</f>
        <v>0</v>
      </c>
      <c r="L191" s="177"/>
      <c r="M191" s="127">
        <f>I191*L191/100</f>
        <v>0</v>
      </c>
      <c r="N191" s="192"/>
      <c r="O191" s="127">
        <f>$I191*N191/100</f>
        <v>0</v>
      </c>
      <c r="P191" s="111"/>
      <c r="Q191" s="67"/>
      <c r="R191" s="67"/>
      <c r="S191" s="68">
        <f t="shared" si="112"/>
        <v>0</v>
      </c>
      <c r="T191" s="68">
        <f t="shared" si="113"/>
        <v>0</v>
      </c>
      <c r="U191" s="68">
        <f t="shared" si="114"/>
        <v>0</v>
      </c>
      <c r="V191" s="67"/>
      <c r="W191" s="68">
        <f t="shared" si="115"/>
        <v>0</v>
      </c>
      <c r="X191" s="68">
        <f t="shared" si="116"/>
        <v>0</v>
      </c>
      <c r="Y191" s="68">
        <f t="shared" si="117"/>
        <v>0</v>
      </c>
      <c r="Z191" s="61"/>
      <c r="AA191" s="60">
        <f t="shared" si="118"/>
        <v>0</v>
      </c>
      <c r="AB191" s="174">
        <f>(S191+T191+U191+S192+T192+U192+U193+T193+S193)*AB$20/100</f>
        <v>0</v>
      </c>
      <c r="AC191" s="131"/>
      <c r="AD191" s="131"/>
      <c r="AE191" s="176"/>
      <c r="AF191" s="61"/>
      <c r="AG191" s="171">
        <f>AA191+AA192+AA193+Y191+Y192+Y193+X191+X192+X193+W191+W192+W193+U191+U192+U193+T193+T192+T191+S191+S192+S193+O191+M191+K191+AB191+AC191+AD191+AE191+AF191+AF192+AF193</f>
        <v>0</v>
      </c>
      <c r="AH191" s="104"/>
    </row>
    <row r="192" spans="1:34" s="105" customFormat="1" ht="14.25" customHeight="1" x14ac:dyDescent="0.15">
      <c r="A192" s="123"/>
      <c r="B192" s="202"/>
      <c r="C192" s="122"/>
      <c r="D192" s="122"/>
      <c r="E192" s="122"/>
      <c r="F192" s="122"/>
      <c r="G192" s="59"/>
      <c r="H192" s="66">
        <f t="shared" si="119"/>
        <v>0</v>
      </c>
      <c r="I192" s="190"/>
      <c r="J192" s="190"/>
      <c r="K192" s="190"/>
      <c r="L192" s="177"/>
      <c r="M192" s="127"/>
      <c r="N192" s="193"/>
      <c r="O192" s="127"/>
      <c r="P192" s="112"/>
      <c r="Q192" s="61"/>
      <c r="R192" s="61"/>
      <c r="S192" s="68">
        <f t="shared" si="112"/>
        <v>0</v>
      </c>
      <c r="T192" s="68">
        <f t="shared" si="113"/>
        <v>0</v>
      </c>
      <c r="U192" s="68">
        <f t="shared" si="114"/>
        <v>0</v>
      </c>
      <c r="V192" s="61"/>
      <c r="W192" s="68">
        <f t="shared" si="115"/>
        <v>0</v>
      </c>
      <c r="X192" s="68">
        <f t="shared" si="116"/>
        <v>0</v>
      </c>
      <c r="Y192" s="68">
        <f t="shared" si="117"/>
        <v>0</v>
      </c>
      <c r="Z192" s="61"/>
      <c r="AA192" s="60">
        <f t="shared" si="118"/>
        <v>0</v>
      </c>
      <c r="AB192" s="190"/>
      <c r="AC192" s="131"/>
      <c r="AD192" s="131"/>
      <c r="AE192" s="177"/>
      <c r="AF192" s="61"/>
      <c r="AG192" s="172"/>
      <c r="AH192" s="104"/>
    </row>
    <row r="193" spans="1:34" s="105" customFormat="1" ht="14.25" customHeight="1" x14ac:dyDescent="0.15">
      <c r="A193" s="124"/>
      <c r="B193" s="203"/>
      <c r="C193" s="137"/>
      <c r="D193" s="137"/>
      <c r="E193" s="137"/>
      <c r="F193" s="137"/>
      <c r="G193" s="59"/>
      <c r="H193" s="66">
        <f t="shared" si="119"/>
        <v>0</v>
      </c>
      <c r="I193" s="191"/>
      <c r="J193" s="191"/>
      <c r="K193" s="191"/>
      <c r="L193" s="178"/>
      <c r="M193" s="128"/>
      <c r="N193" s="194"/>
      <c r="O193" s="128"/>
      <c r="P193" s="113"/>
      <c r="Q193" s="61"/>
      <c r="R193" s="61"/>
      <c r="S193" s="68">
        <f t="shared" si="112"/>
        <v>0</v>
      </c>
      <c r="T193" s="68">
        <f t="shared" si="113"/>
        <v>0</v>
      </c>
      <c r="U193" s="68">
        <f t="shared" si="114"/>
        <v>0</v>
      </c>
      <c r="V193" s="61"/>
      <c r="W193" s="68">
        <f t="shared" si="115"/>
        <v>0</v>
      </c>
      <c r="X193" s="68">
        <f t="shared" si="116"/>
        <v>0</v>
      </c>
      <c r="Y193" s="68">
        <f t="shared" si="117"/>
        <v>0</v>
      </c>
      <c r="Z193" s="61"/>
      <c r="AA193" s="60">
        <f t="shared" si="118"/>
        <v>0</v>
      </c>
      <c r="AB193" s="191"/>
      <c r="AC193" s="131"/>
      <c r="AD193" s="131"/>
      <c r="AE193" s="178"/>
      <c r="AF193" s="61"/>
      <c r="AG193" s="172"/>
      <c r="AH193" s="104"/>
    </row>
    <row r="194" spans="1:34" s="105" customFormat="1" ht="12.75" customHeight="1" x14ac:dyDescent="0.15">
      <c r="A194" s="122">
        <v>52</v>
      </c>
      <c r="B194" s="201"/>
      <c r="C194" s="136"/>
      <c r="D194" s="136"/>
      <c r="E194" s="136"/>
      <c r="F194" s="136"/>
      <c r="G194" s="65"/>
      <c r="H194" s="66">
        <f t="shared" si="119"/>
        <v>0</v>
      </c>
      <c r="I194" s="127">
        <f>IF((S194+T194+U194+S195+T195+U195+U196+T196+S196)&lt;=$H$21,(S194+T194+U194+S195+T195+U195+U196+T196+S196),$H$21)</f>
        <v>0</v>
      </c>
      <c r="J194" s="127">
        <f>IF(F194&lt;=0,0,IF(F194&lt;=2,5,IF(F194&lt;=4,10,IF(F194&lt;=9,15,IF(F194&lt;=14,20,IF(F194&gt;=15,25,))))))</f>
        <v>0</v>
      </c>
      <c r="K194" s="127">
        <f>(I194)*J194/100</f>
        <v>0</v>
      </c>
      <c r="L194" s="177"/>
      <c r="M194" s="127">
        <f>I194*L194/100</f>
        <v>0</v>
      </c>
      <c r="N194" s="192"/>
      <c r="O194" s="127">
        <f>$I194*N194/100</f>
        <v>0</v>
      </c>
      <c r="P194" s="111"/>
      <c r="Q194" s="67"/>
      <c r="R194" s="67"/>
      <c r="S194" s="68">
        <f t="shared" si="112"/>
        <v>0</v>
      </c>
      <c r="T194" s="68">
        <f t="shared" si="113"/>
        <v>0</v>
      </c>
      <c r="U194" s="68">
        <f t="shared" si="114"/>
        <v>0</v>
      </c>
      <c r="V194" s="67"/>
      <c r="W194" s="68">
        <f t="shared" si="115"/>
        <v>0</v>
      </c>
      <c r="X194" s="68">
        <f t="shared" si="116"/>
        <v>0</v>
      </c>
      <c r="Y194" s="68">
        <f t="shared" si="117"/>
        <v>0</v>
      </c>
      <c r="Z194" s="61"/>
      <c r="AA194" s="60">
        <f t="shared" si="118"/>
        <v>0</v>
      </c>
      <c r="AB194" s="174">
        <f>(S194+T194+U194+S195+T195+U195+U196+T196+S196)*AB$20/100</f>
        <v>0</v>
      </c>
      <c r="AC194" s="131"/>
      <c r="AD194" s="131"/>
      <c r="AE194" s="176"/>
      <c r="AF194" s="61"/>
      <c r="AG194" s="171">
        <f>AA194+AA195+AA196+Y194+Y195+Y196+X194+X195+X196+W194+W195+W196+U194+U195+U196+T196+T195+T194+S194+S195+S196+O194+M194+K194+AB194+AC194+AD194+AE194+AF194+AF195+AF196</f>
        <v>0</v>
      </c>
      <c r="AH194" s="104"/>
    </row>
    <row r="195" spans="1:34" s="105" customFormat="1" ht="14.25" customHeight="1" x14ac:dyDescent="0.15">
      <c r="A195" s="123"/>
      <c r="B195" s="202"/>
      <c r="C195" s="122"/>
      <c r="D195" s="122"/>
      <c r="E195" s="122"/>
      <c r="F195" s="122"/>
      <c r="G195" s="59"/>
      <c r="H195" s="66">
        <f t="shared" si="119"/>
        <v>0</v>
      </c>
      <c r="I195" s="190"/>
      <c r="J195" s="190"/>
      <c r="K195" s="190"/>
      <c r="L195" s="177"/>
      <c r="M195" s="127"/>
      <c r="N195" s="193"/>
      <c r="O195" s="127"/>
      <c r="P195" s="112"/>
      <c r="Q195" s="61"/>
      <c r="R195" s="61"/>
      <c r="S195" s="68">
        <f t="shared" si="112"/>
        <v>0</v>
      </c>
      <c r="T195" s="68">
        <f t="shared" si="113"/>
        <v>0</v>
      </c>
      <c r="U195" s="68">
        <f t="shared" si="114"/>
        <v>0</v>
      </c>
      <c r="V195" s="61"/>
      <c r="W195" s="68">
        <f t="shared" si="115"/>
        <v>0</v>
      </c>
      <c r="X195" s="68">
        <f t="shared" si="116"/>
        <v>0</v>
      </c>
      <c r="Y195" s="68">
        <f t="shared" si="117"/>
        <v>0</v>
      </c>
      <c r="Z195" s="61"/>
      <c r="AA195" s="60">
        <f t="shared" si="118"/>
        <v>0</v>
      </c>
      <c r="AB195" s="190"/>
      <c r="AC195" s="131"/>
      <c r="AD195" s="131"/>
      <c r="AE195" s="177"/>
      <c r="AF195" s="61"/>
      <c r="AG195" s="172"/>
      <c r="AH195" s="104"/>
    </row>
    <row r="196" spans="1:34" s="105" customFormat="1" ht="14.25" customHeight="1" x14ac:dyDescent="0.15">
      <c r="A196" s="124"/>
      <c r="B196" s="203"/>
      <c r="C196" s="137"/>
      <c r="D196" s="137"/>
      <c r="E196" s="137"/>
      <c r="F196" s="137"/>
      <c r="G196" s="59"/>
      <c r="H196" s="66">
        <f t="shared" si="119"/>
        <v>0</v>
      </c>
      <c r="I196" s="191"/>
      <c r="J196" s="191"/>
      <c r="K196" s="191"/>
      <c r="L196" s="178"/>
      <c r="M196" s="128"/>
      <c r="N196" s="194"/>
      <c r="O196" s="128"/>
      <c r="P196" s="113"/>
      <c r="Q196" s="61"/>
      <c r="R196" s="61"/>
      <c r="S196" s="68">
        <f t="shared" si="112"/>
        <v>0</v>
      </c>
      <c r="T196" s="68">
        <f t="shared" si="113"/>
        <v>0</v>
      </c>
      <c r="U196" s="68">
        <f t="shared" si="114"/>
        <v>0</v>
      </c>
      <c r="V196" s="61"/>
      <c r="W196" s="68">
        <f t="shared" si="115"/>
        <v>0</v>
      </c>
      <c r="X196" s="68">
        <f t="shared" si="116"/>
        <v>0</v>
      </c>
      <c r="Y196" s="68">
        <f t="shared" si="117"/>
        <v>0</v>
      </c>
      <c r="Z196" s="61"/>
      <c r="AA196" s="60">
        <f t="shared" si="118"/>
        <v>0</v>
      </c>
      <c r="AB196" s="191"/>
      <c r="AC196" s="131"/>
      <c r="AD196" s="131"/>
      <c r="AE196" s="178"/>
      <c r="AF196" s="61"/>
      <c r="AG196" s="172"/>
      <c r="AH196" s="104"/>
    </row>
    <row r="197" spans="1:34" ht="12.75" customHeight="1" x14ac:dyDescent="0.15">
      <c r="A197" s="140">
        <v>53</v>
      </c>
      <c r="B197" s="143"/>
      <c r="C197" s="146"/>
      <c r="D197" s="146"/>
      <c r="E197" s="146"/>
      <c r="F197" s="146"/>
      <c r="G197" s="81"/>
      <c r="H197" s="82">
        <f t="shared" si="119"/>
        <v>0</v>
      </c>
      <c r="I197" s="152">
        <f>IF((S197+T197+U197+S198+T198+U198+U199+T199+S199)&lt;=$H$21,(S197+T197+U197+S198+T198+U198+U199+T199+S199),$H$21)</f>
        <v>0</v>
      </c>
      <c r="J197" s="152">
        <f>IF(F197&lt;=0,0,IF(F197&lt;=2,5,IF(F197&lt;=4,10,IF(F197&lt;=9,15,IF(F197&lt;=14,20,IF(F197&gt;=15,25,))))))</f>
        <v>0</v>
      </c>
      <c r="K197" s="152">
        <f>(I197)*J197/100</f>
        <v>0</v>
      </c>
      <c r="L197" s="156"/>
      <c r="M197" s="152">
        <f>I197*L197/100</f>
        <v>0</v>
      </c>
      <c r="N197" s="158"/>
      <c r="O197" s="152">
        <f>$I197*N197/100</f>
        <v>0</v>
      </c>
      <c r="P197" s="83"/>
      <c r="Q197" s="83"/>
      <c r="R197" s="83"/>
      <c r="S197" s="84">
        <f t="shared" si="112"/>
        <v>0</v>
      </c>
      <c r="T197" s="84">
        <f t="shared" si="113"/>
        <v>0</v>
      </c>
      <c r="U197" s="84">
        <f t="shared" si="114"/>
        <v>0</v>
      </c>
      <c r="V197" s="83"/>
      <c r="W197" s="84">
        <f t="shared" si="115"/>
        <v>0</v>
      </c>
      <c r="X197" s="84">
        <f t="shared" si="116"/>
        <v>0</v>
      </c>
      <c r="Y197" s="84">
        <f t="shared" si="117"/>
        <v>0</v>
      </c>
      <c r="Z197" s="85"/>
      <c r="AA197" s="86">
        <f t="shared" si="118"/>
        <v>0</v>
      </c>
      <c r="AB197" s="161">
        <f>(S197+T197+U197+S198+T198+U198+U199+T199+S199)*AB$20/100</f>
        <v>0</v>
      </c>
      <c r="AC197" s="162"/>
      <c r="AD197" s="162"/>
      <c r="AE197" s="163"/>
      <c r="AF197" s="85"/>
      <c r="AG197" s="138">
        <f>AA197+AA198+AA199+Y197+Y198+Y199+X197+X198+X199+W197+W198+W199+U197+U198+U199+T199+T198+T197+S197+S198+S199+O197+M197+K197+AB197+AC197+AD197+AE197+AF197+AF198+AF199</f>
        <v>0</v>
      </c>
      <c r="AH197" s="6"/>
    </row>
    <row r="198" spans="1:34" ht="14.25" customHeight="1" x14ac:dyDescent="0.15">
      <c r="A198" s="141"/>
      <c r="B198" s="144"/>
      <c r="C198" s="140"/>
      <c r="D198" s="140"/>
      <c r="E198" s="140"/>
      <c r="F198" s="140"/>
      <c r="G198" s="87"/>
      <c r="H198" s="82">
        <f t="shared" ref="H198:H209" si="120">IF(G198=0,0,$H$21)</f>
        <v>0</v>
      </c>
      <c r="I198" s="154"/>
      <c r="J198" s="154"/>
      <c r="K198" s="154"/>
      <c r="L198" s="156"/>
      <c r="M198" s="152"/>
      <c r="N198" s="159"/>
      <c r="O198" s="152"/>
      <c r="P198" s="85"/>
      <c r="Q198" s="85"/>
      <c r="R198" s="85"/>
      <c r="S198" s="84">
        <f t="shared" si="112"/>
        <v>0</v>
      </c>
      <c r="T198" s="84">
        <f t="shared" si="113"/>
        <v>0</v>
      </c>
      <c r="U198" s="84">
        <f t="shared" si="114"/>
        <v>0</v>
      </c>
      <c r="V198" s="85"/>
      <c r="W198" s="84">
        <f t="shared" si="115"/>
        <v>0</v>
      </c>
      <c r="X198" s="84">
        <f t="shared" si="116"/>
        <v>0</v>
      </c>
      <c r="Y198" s="84">
        <f t="shared" si="117"/>
        <v>0</v>
      </c>
      <c r="Z198" s="85"/>
      <c r="AA198" s="86">
        <f t="shared" si="118"/>
        <v>0</v>
      </c>
      <c r="AB198" s="154"/>
      <c r="AC198" s="162"/>
      <c r="AD198" s="162"/>
      <c r="AE198" s="156"/>
      <c r="AF198" s="85"/>
      <c r="AG198" s="139"/>
      <c r="AH198" s="6"/>
    </row>
    <row r="199" spans="1:34" ht="14.25" customHeight="1" x14ac:dyDescent="0.15">
      <c r="A199" s="142"/>
      <c r="B199" s="145"/>
      <c r="C199" s="147"/>
      <c r="D199" s="147"/>
      <c r="E199" s="147"/>
      <c r="F199" s="147"/>
      <c r="G199" s="87"/>
      <c r="H199" s="82">
        <f t="shared" si="120"/>
        <v>0</v>
      </c>
      <c r="I199" s="155"/>
      <c r="J199" s="155"/>
      <c r="K199" s="155"/>
      <c r="L199" s="157"/>
      <c r="M199" s="153"/>
      <c r="N199" s="160"/>
      <c r="O199" s="153"/>
      <c r="P199" s="85"/>
      <c r="Q199" s="85"/>
      <c r="R199" s="85"/>
      <c r="S199" s="84">
        <f t="shared" si="112"/>
        <v>0</v>
      </c>
      <c r="T199" s="84">
        <f t="shared" si="113"/>
        <v>0</v>
      </c>
      <c r="U199" s="84">
        <f t="shared" si="114"/>
        <v>0</v>
      </c>
      <c r="V199" s="85"/>
      <c r="W199" s="84">
        <f t="shared" si="115"/>
        <v>0</v>
      </c>
      <c r="X199" s="84">
        <f t="shared" si="116"/>
        <v>0</v>
      </c>
      <c r="Y199" s="84">
        <f t="shared" si="117"/>
        <v>0</v>
      </c>
      <c r="Z199" s="85"/>
      <c r="AA199" s="86">
        <f t="shared" si="118"/>
        <v>0</v>
      </c>
      <c r="AB199" s="155"/>
      <c r="AC199" s="162"/>
      <c r="AD199" s="162"/>
      <c r="AE199" s="157"/>
      <c r="AF199" s="85"/>
      <c r="AG199" s="139"/>
      <c r="AH199" s="6"/>
    </row>
    <row r="200" spans="1:34" ht="12.75" customHeight="1" x14ac:dyDescent="0.15">
      <c r="A200" s="140">
        <v>54</v>
      </c>
      <c r="B200" s="143"/>
      <c r="C200" s="146"/>
      <c r="D200" s="146"/>
      <c r="E200" s="146"/>
      <c r="F200" s="146"/>
      <c r="G200" s="81"/>
      <c r="H200" s="82">
        <f t="shared" si="120"/>
        <v>0</v>
      </c>
      <c r="I200" s="152">
        <f>IF((S200+T200+U200+S201+T201+U201+U202+T202+S202)&lt;=$H$21,(S200+T200+U200+S201+T201+U201+U202+T202+S202),$H$21)</f>
        <v>0</v>
      </c>
      <c r="J200" s="152">
        <f>IF(F200&lt;=0,0,IF(F200&lt;=2,5,IF(F200&lt;=4,10,IF(F200&lt;=9,15,IF(F200&lt;=14,20,IF(F200&gt;=15,25,))))))</f>
        <v>0</v>
      </c>
      <c r="K200" s="152">
        <f>(I200)*J200/100</f>
        <v>0</v>
      </c>
      <c r="L200" s="156"/>
      <c r="M200" s="152">
        <f>I200*L200/100</f>
        <v>0</v>
      </c>
      <c r="N200" s="158"/>
      <c r="O200" s="152">
        <f>$I200*N200/100</f>
        <v>0</v>
      </c>
      <c r="P200" s="83"/>
      <c r="Q200" s="83"/>
      <c r="R200" s="83"/>
      <c r="S200" s="84">
        <f t="shared" si="112"/>
        <v>0</v>
      </c>
      <c r="T200" s="84">
        <f t="shared" si="113"/>
        <v>0</v>
      </c>
      <c r="U200" s="84">
        <f t="shared" si="114"/>
        <v>0</v>
      </c>
      <c r="V200" s="83"/>
      <c r="W200" s="84">
        <f t="shared" si="115"/>
        <v>0</v>
      </c>
      <c r="X200" s="84">
        <f t="shared" si="116"/>
        <v>0</v>
      </c>
      <c r="Y200" s="84">
        <f t="shared" si="117"/>
        <v>0</v>
      </c>
      <c r="Z200" s="85"/>
      <c r="AA200" s="86">
        <f t="shared" si="118"/>
        <v>0</v>
      </c>
      <c r="AB200" s="161">
        <f>(S200+T200+U200+S201+T201+U201+U202+T202+S202)*AB$20/100</f>
        <v>0</v>
      </c>
      <c r="AC200" s="162"/>
      <c r="AD200" s="162"/>
      <c r="AE200" s="163"/>
      <c r="AF200" s="85"/>
      <c r="AG200" s="138">
        <f>AA200+AA201+AA202+Y200+Y201+Y202+X200+X201+X202+W200+W201+W202+U200+U201+U202+T202+T201+T200+S200+S201+S202+O200+M200+K200+AB200+AC200+AD200+AE200+AF200+AF201+AF202</f>
        <v>0</v>
      </c>
      <c r="AH200" s="6"/>
    </row>
    <row r="201" spans="1:34" ht="14.25" customHeight="1" x14ac:dyDescent="0.15">
      <c r="A201" s="141"/>
      <c r="B201" s="144"/>
      <c r="C201" s="140"/>
      <c r="D201" s="140"/>
      <c r="E201" s="140"/>
      <c r="F201" s="140"/>
      <c r="G201" s="87"/>
      <c r="H201" s="82">
        <f t="shared" si="120"/>
        <v>0</v>
      </c>
      <c r="I201" s="154"/>
      <c r="J201" s="154"/>
      <c r="K201" s="154"/>
      <c r="L201" s="156"/>
      <c r="M201" s="152"/>
      <c r="N201" s="159"/>
      <c r="O201" s="152"/>
      <c r="P201" s="85"/>
      <c r="Q201" s="85"/>
      <c r="R201" s="85"/>
      <c r="S201" s="84">
        <f t="shared" si="112"/>
        <v>0</v>
      </c>
      <c r="T201" s="84">
        <f t="shared" si="113"/>
        <v>0</v>
      </c>
      <c r="U201" s="84">
        <f t="shared" si="114"/>
        <v>0</v>
      </c>
      <c r="V201" s="85"/>
      <c r="W201" s="84">
        <f t="shared" si="115"/>
        <v>0</v>
      </c>
      <c r="X201" s="84">
        <f t="shared" si="116"/>
        <v>0</v>
      </c>
      <c r="Y201" s="84">
        <f t="shared" si="117"/>
        <v>0</v>
      </c>
      <c r="Z201" s="85"/>
      <c r="AA201" s="86">
        <f t="shared" si="118"/>
        <v>0</v>
      </c>
      <c r="AB201" s="154"/>
      <c r="AC201" s="162"/>
      <c r="AD201" s="162"/>
      <c r="AE201" s="156"/>
      <c r="AF201" s="85"/>
      <c r="AG201" s="139"/>
      <c r="AH201" s="6"/>
    </row>
    <row r="202" spans="1:34" ht="14.25" customHeight="1" x14ac:dyDescent="0.15">
      <c r="A202" s="142"/>
      <c r="B202" s="145"/>
      <c r="C202" s="147"/>
      <c r="D202" s="147"/>
      <c r="E202" s="147"/>
      <c r="F202" s="147"/>
      <c r="G202" s="87"/>
      <c r="H202" s="82">
        <f t="shared" si="120"/>
        <v>0</v>
      </c>
      <c r="I202" s="155"/>
      <c r="J202" s="155"/>
      <c r="K202" s="155"/>
      <c r="L202" s="157"/>
      <c r="M202" s="153"/>
      <c r="N202" s="160"/>
      <c r="O202" s="153"/>
      <c r="P202" s="85"/>
      <c r="Q202" s="85"/>
      <c r="R202" s="85"/>
      <c r="S202" s="84">
        <f t="shared" si="112"/>
        <v>0</v>
      </c>
      <c r="T202" s="84">
        <f t="shared" si="113"/>
        <v>0</v>
      </c>
      <c r="U202" s="84">
        <f t="shared" si="114"/>
        <v>0</v>
      </c>
      <c r="V202" s="85"/>
      <c r="W202" s="84">
        <f t="shared" si="115"/>
        <v>0</v>
      </c>
      <c r="X202" s="84">
        <f t="shared" si="116"/>
        <v>0</v>
      </c>
      <c r="Y202" s="84">
        <f t="shared" si="117"/>
        <v>0</v>
      </c>
      <c r="Z202" s="85"/>
      <c r="AA202" s="86">
        <f t="shared" si="118"/>
        <v>0</v>
      </c>
      <c r="AB202" s="155"/>
      <c r="AC202" s="162"/>
      <c r="AD202" s="162"/>
      <c r="AE202" s="157"/>
      <c r="AF202" s="85"/>
      <c r="AG202" s="139"/>
      <c r="AH202" s="6"/>
    </row>
    <row r="203" spans="1:34" ht="12.75" customHeight="1" x14ac:dyDescent="0.15">
      <c r="A203" s="140">
        <v>55</v>
      </c>
      <c r="B203" s="143"/>
      <c r="C203" s="146"/>
      <c r="D203" s="148"/>
      <c r="E203" s="146"/>
      <c r="F203" s="146"/>
      <c r="G203" s="81"/>
      <c r="H203" s="82">
        <f t="shared" si="120"/>
        <v>0</v>
      </c>
      <c r="I203" s="151">
        <f>IF((S203+T203+U203+S204+T204+U204+U205+T205+S205)&lt;=$H$21,(S203+T203+U203+S204+T204+U204+U205+T205+S205),$H$21)</f>
        <v>0</v>
      </c>
      <c r="J203" s="151">
        <f>IF(F203&lt;=0,0,IF(F203&lt;=2,5,IF(F203&lt;=4,10,IF(F203&lt;=9,15,IF(F203&lt;=14,20,IF(F203&gt;=15,25,))))))</f>
        <v>0</v>
      </c>
      <c r="K203" s="152">
        <f>(I203)*J203/100</f>
        <v>0</v>
      </c>
      <c r="L203" s="156"/>
      <c r="M203" s="152">
        <f>I203*L203/100</f>
        <v>0</v>
      </c>
      <c r="N203" s="158"/>
      <c r="O203" s="152">
        <f>$I203*N203/100</f>
        <v>0</v>
      </c>
      <c r="P203" s="83"/>
      <c r="Q203" s="83"/>
      <c r="R203" s="83"/>
      <c r="S203" s="84">
        <f t="shared" ref="S203:U205" si="121">$H203/18*P203</f>
        <v>0</v>
      </c>
      <c r="T203" s="84">
        <f t="shared" si="121"/>
        <v>0</v>
      </c>
      <c r="U203" s="84">
        <f t="shared" si="121"/>
        <v>0</v>
      </c>
      <c r="V203" s="83"/>
      <c r="W203" s="84">
        <f t="shared" si="115"/>
        <v>0</v>
      </c>
      <c r="X203" s="84">
        <f t="shared" si="116"/>
        <v>0</v>
      </c>
      <c r="Y203" s="84">
        <f t="shared" si="117"/>
        <v>0</v>
      </c>
      <c r="Z203" s="85"/>
      <c r="AA203" s="86">
        <f t="shared" si="118"/>
        <v>0</v>
      </c>
      <c r="AB203" s="161">
        <f>(S203+T203+U203+S204+T204+U204+U205+T205+S205)*AB$20/100</f>
        <v>0</v>
      </c>
      <c r="AC203" s="162"/>
      <c r="AD203" s="162"/>
      <c r="AE203" s="163"/>
      <c r="AF203" s="85"/>
      <c r="AG203" s="138">
        <f>AA203+AA204+AA205+Y203+Y204+Y205+X203+X204+X205+W203+W204+W205+U203+U204+U205+T205+T204+T203+S203+S204+S205+O203+M203+K203+AB203+AC203+AD203+AE203+AF203+AF204+AF205</f>
        <v>0</v>
      </c>
      <c r="AH203" s="6"/>
    </row>
    <row r="204" spans="1:34" ht="14.25" customHeight="1" x14ac:dyDescent="0.15">
      <c r="A204" s="141"/>
      <c r="B204" s="144"/>
      <c r="C204" s="140"/>
      <c r="D204" s="149"/>
      <c r="E204" s="140"/>
      <c r="F204" s="140"/>
      <c r="G204" s="87"/>
      <c r="H204" s="82">
        <f t="shared" si="120"/>
        <v>0</v>
      </c>
      <c r="I204" s="152"/>
      <c r="J204" s="152"/>
      <c r="K204" s="154"/>
      <c r="L204" s="156"/>
      <c r="M204" s="152"/>
      <c r="N204" s="159"/>
      <c r="O204" s="152"/>
      <c r="P204" s="85"/>
      <c r="Q204" s="85"/>
      <c r="R204" s="85"/>
      <c r="S204" s="84">
        <f t="shared" si="121"/>
        <v>0</v>
      </c>
      <c r="T204" s="84">
        <f t="shared" si="121"/>
        <v>0</v>
      </c>
      <c r="U204" s="84">
        <f t="shared" si="121"/>
        <v>0</v>
      </c>
      <c r="V204" s="85"/>
      <c r="W204" s="84">
        <f t="shared" si="115"/>
        <v>0</v>
      </c>
      <c r="X204" s="84">
        <f t="shared" si="116"/>
        <v>0</v>
      </c>
      <c r="Y204" s="84">
        <f t="shared" si="117"/>
        <v>0</v>
      </c>
      <c r="Z204" s="85"/>
      <c r="AA204" s="86">
        <f t="shared" si="118"/>
        <v>0</v>
      </c>
      <c r="AB204" s="154"/>
      <c r="AC204" s="162"/>
      <c r="AD204" s="162"/>
      <c r="AE204" s="156"/>
      <c r="AF204" s="85"/>
      <c r="AG204" s="139"/>
      <c r="AH204" s="6"/>
    </row>
    <row r="205" spans="1:34" ht="14.25" customHeight="1" x14ac:dyDescent="0.15">
      <c r="A205" s="142"/>
      <c r="B205" s="145"/>
      <c r="C205" s="147"/>
      <c r="D205" s="150"/>
      <c r="E205" s="147"/>
      <c r="F205" s="147"/>
      <c r="G205" s="87"/>
      <c r="H205" s="82">
        <f t="shared" si="120"/>
        <v>0</v>
      </c>
      <c r="I205" s="153"/>
      <c r="J205" s="153"/>
      <c r="K205" s="155"/>
      <c r="L205" s="157"/>
      <c r="M205" s="153"/>
      <c r="N205" s="160"/>
      <c r="O205" s="153"/>
      <c r="P205" s="85"/>
      <c r="Q205" s="85"/>
      <c r="R205" s="85"/>
      <c r="S205" s="84">
        <f t="shared" si="121"/>
        <v>0</v>
      </c>
      <c r="T205" s="84">
        <f t="shared" si="121"/>
        <v>0</v>
      </c>
      <c r="U205" s="84">
        <f t="shared" si="121"/>
        <v>0</v>
      </c>
      <c r="V205" s="85"/>
      <c r="W205" s="84">
        <f t="shared" si="115"/>
        <v>0</v>
      </c>
      <c r="X205" s="84">
        <f t="shared" si="116"/>
        <v>0</v>
      </c>
      <c r="Y205" s="84">
        <f t="shared" si="117"/>
        <v>0</v>
      </c>
      <c r="Z205" s="85"/>
      <c r="AA205" s="86">
        <f t="shared" si="118"/>
        <v>0</v>
      </c>
      <c r="AB205" s="155"/>
      <c r="AC205" s="162"/>
      <c r="AD205" s="162"/>
      <c r="AE205" s="157"/>
      <c r="AF205" s="85"/>
      <c r="AG205" s="139"/>
      <c r="AH205" s="6"/>
    </row>
    <row r="206" spans="1:34" ht="12.75" customHeight="1" x14ac:dyDescent="0.15">
      <c r="A206" s="140">
        <v>56</v>
      </c>
      <c r="B206" s="164"/>
      <c r="C206" s="146"/>
      <c r="D206" s="146"/>
      <c r="E206" s="146"/>
      <c r="F206" s="146"/>
      <c r="G206" s="81"/>
      <c r="H206" s="82">
        <f t="shared" si="120"/>
        <v>0</v>
      </c>
      <c r="I206" s="152">
        <f>IF((S206+T206+U206+S207+T207+U207+U208+T208+S208)&lt;=$H$21,(S206+T206+U206+S207+T207+U207+U208+T208+S208),$H$21)</f>
        <v>0</v>
      </c>
      <c r="J206" s="152">
        <f>IF(F206&lt;=0,0,IF(F206&lt;=2,5,IF(F206&lt;=4,10,IF(F206&lt;=9,15,IF(F206&lt;=14,20,IF(F206&gt;=15,25,))))))</f>
        <v>0</v>
      </c>
      <c r="K206" s="152">
        <f>(I206)*J206/100</f>
        <v>0</v>
      </c>
      <c r="L206" s="156"/>
      <c r="M206" s="152">
        <f>I206*L206/100</f>
        <v>0</v>
      </c>
      <c r="N206" s="158"/>
      <c r="O206" s="152">
        <f>$I206*N206/100</f>
        <v>0</v>
      </c>
      <c r="P206" s="83"/>
      <c r="Q206" s="83"/>
      <c r="R206" s="83"/>
      <c r="S206" s="84">
        <f t="shared" si="112"/>
        <v>0</v>
      </c>
      <c r="T206" s="84">
        <f t="shared" si="113"/>
        <v>0</v>
      </c>
      <c r="U206" s="84">
        <f t="shared" si="114"/>
        <v>0</v>
      </c>
      <c r="V206" s="83"/>
      <c r="W206" s="84">
        <f t="shared" si="115"/>
        <v>0</v>
      </c>
      <c r="X206" s="84">
        <f t="shared" si="116"/>
        <v>0</v>
      </c>
      <c r="Y206" s="84">
        <f t="shared" si="117"/>
        <v>0</v>
      </c>
      <c r="Z206" s="85"/>
      <c r="AA206" s="86">
        <f t="shared" si="118"/>
        <v>0</v>
      </c>
      <c r="AB206" s="161">
        <f>(S206+T206+U206+S207+T207+U207+U208+T208+S208)*AB$20/100</f>
        <v>0</v>
      </c>
      <c r="AC206" s="162"/>
      <c r="AD206" s="162"/>
      <c r="AE206" s="163"/>
      <c r="AF206" s="85"/>
      <c r="AG206" s="138">
        <f>AA206+AA207+AA208+Y206+Y207+Y208+X206+X207+X208+W206+W207+W208+U206+U207+U208+T208+T207+T206+S206+S207+S208+O206+M206+K206+AB206+AC206+AD206+AE206+AF206+AF207+AF208</f>
        <v>0</v>
      </c>
      <c r="AH206" s="6"/>
    </row>
    <row r="207" spans="1:34" ht="14.25" customHeight="1" x14ac:dyDescent="0.15">
      <c r="A207" s="141"/>
      <c r="B207" s="165"/>
      <c r="C207" s="140"/>
      <c r="D207" s="140"/>
      <c r="E207" s="140"/>
      <c r="F207" s="140"/>
      <c r="G207" s="87"/>
      <c r="H207" s="82">
        <f t="shared" si="120"/>
        <v>0</v>
      </c>
      <c r="I207" s="154"/>
      <c r="J207" s="154"/>
      <c r="K207" s="154"/>
      <c r="L207" s="156"/>
      <c r="M207" s="152"/>
      <c r="N207" s="159"/>
      <c r="O207" s="152"/>
      <c r="P207" s="85"/>
      <c r="Q207" s="85"/>
      <c r="R207" s="85"/>
      <c r="S207" s="84">
        <f t="shared" si="112"/>
        <v>0</v>
      </c>
      <c r="T207" s="84">
        <f t="shared" si="113"/>
        <v>0</v>
      </c>
      <c r="U207" s="84">
        <f t="shared" si="114"/>
        <v>0</v>
      </c>
      <c r="V207" s="85"/>
      <c r="W207" s="84">
        <f t="shared" si="115"/>
        <v>0</v>
      </c>
      <c r="X207" s="84">
        <f t="shared" si="116"/>
        <v>0</v>
      </c>
      <c r="Y207" s="84">
        <f t="shared" si="117"/>
        <v>0</v>
      </c>
      <c r="Z207" s="85"/>
      <c r="AA207" s="86">
        <f t="shared" si="118"/>
        <v>0</v>
      </c>
      <c r="AB207" s="154"/>
      <c r="AC207" s="162"/>
      <c r="AD207" s="162"/>
      <c r="AE207" s="156"/>
      <c r="AF207" s="85"/>
      <c r="AG207" s="139"/>
      <c r="AH207" s="6"/>
    </row>
    <row r="208" spans="1:34" ht="14.25" customHeight="1" x14ac:dyDescent="0.15">
      <c r="A208" s="142"/>
      <c r="B208" s="166"/>
      <c r="C208" s="147"/>
      <c r="D208" s="147"/>
      <c r="E208" s="147"/>
      <c r="F208" s="147"/>
      <c r="G208" s="87"/>
      <c r="H208" s="82">
        <f t="shared" si="120"/>
        <v>0</v>
      </c>
      <c r="I208" s="155"/>
      <c r="J208" s="155"/>
      <c r="K208" s="155"/>
      <c r="L208" s="157"/>
      <c r="M208" s="153"/>
      <c r="N208" s="160"/>
      <c r="O208" s="153"/>
      <c r="P208" s="85"/>
      <c r="Q208" s="85"/>
      <c r="R208" s="85"/>
      <c r="S208" s="84">
        <f t="shared" si="112"/>
        <v>0</v>
      </c>
      <c r="T208" s="84">
        <f t="shared" si="113"/>
        <v>0</v>
      </c>
      <c r="U208" s="84">
        <f t="shared" si="114"/>
        <v>0</v>
      </c>
      <c r="V208" s="85"/>
      <c r="W208" s="84">
        <f t="shared" si="115"/>
        <v>0</v>
      </c>
      <c r="X208" s="84">
        <f t="shared" si="116"/>
        <v>0</v>
      </c>
      <c r="Y208" s="84">
        <f t="shared" si="117"/>
        <v>0</v>
      </c>
      <c r="Z208" s="85"/>
      <c r="AA208" s="86">
        <f t="shared" si="118"/>
        <v>0</v>
      </c>
      <c r="AB208" s="155"/>
      <c r="AC208" s="162"/>
      <c r="AD208" s="162"/>
      <c r="AE208" s="157"/>
      <c r="AF208" s="85"/>
      <c r="AG208" s="139"/>
      <c r="AH208" s="6"/>
    </row>
    <row r="209" spans="1:34" ht="12.75" customHeight="1" x14ac:dyDescent="0.15">
      <c r="A209" s="140">
        <v>57</v>
      </c>
      <c r="B209" s="143"/>
      <c r="C209" s="146"/>
      <c r="D209" s="146"/>
      <c r="E209" s="146"/>
      <c r="F209" s="146"/>
      <c r="G209" s="81"/>
      <c r="H209" s="82">
        <f t="shared" si="120"/>
        <v>0</v>
      </c>
      <c r="I209" s="152">
        <f>IF((S209+T209+U209+S210+T210+U210+U211+T211+S211)&lt;=$H$21,(S209+T209+U209+S210+T210+U210+U211+T211+S211),$H$21)</f>
        <v>0</v>
      </c>
      <c r="J209" s="152">
        <f>IF(F209&lt;=0,0,IF(F209&lt;=2,5,IF(F209&lt;=4,10,IF(F209&lt;=9,15,IF(F209&lt;=14,20,IF(F209&gt;=15,25,))))))</f>
        <v>0</v>
      </c>
      <c r="K209" s="152">
        <f>(I209)*J209/100</f>
        <v>0</v>
      </c>
      <c r="L209" s="156"/>
      <c r="M209" s="152">
        <f>I209*L209/100</f>
        <v>0</v>
      </c>
      <c r="N209" s="158"/>
      <c r="O209" s="152">
        <f>$I209*N209/100</f>
        <v>0</v>
      </c>
      <c r="P209" s="83"/>
      <c r="Q209" s="83"/>
      <c r="R209" s="83"/>
      <c r="S209" s="84">
        <f t="shared" ref="S209:S223" si="122">$H209/18*P209</f>
        <v>0</v>
      </c>
      <c r="T209" s="84">
        <f t="shared" ref="T209:T223" si="123">$H209/18*Q209</f>
        <v>0</v>
      </c>
      <c r="U209" s="84">
        <f t="shared" ref="U209:U223" si="124">$H209/18*R209</f>
        <v>0</v>
      </c>
      <c r="V209" s="83"/>
      <c r="W209" s="84">
        <f t="shared" ref="W209:W223" si="125">S209*$V209/100</f>
        <v>0</v>
      </c>
      <c r="X209" s="84">
        <f t="shared" ref="X209:X223" si="126">T209*$V209/100</f>
        <v>0</v>
      </c>
      <c r="Y209" s="84">
        <f t="shared" ref="Y209:Y223" si="127">U209*$V209/100</f>
        <v>0</v>
      </c>
      <c r="Z209" s="85"/>
      <c r="AA209" s="86">
        <f t="shared" ref="AA209:AA223" si="128">(S209+T209+U209)*Z209/100</f>
        <v>0</v>
      </c>
      <c r="AB209" s="161">
        <f>(S209+T209+U209+S210+T210+U210+U211+T211+S211)*AB$20/100</f>
        <v>0</v>
      </c>
      <c r="AC209" s="162"/>
      <c r="AD209" s="162"/>
      <c r="AE209" s="163"/>
      <c r="AF209" s="85"/>
      <c r="AG209" s="138">
        <f>AA209+AA210+AA211+Y209+Y210+Y211+X209+X210+X211+W209+W210+W211+U209+U210+U211+T211+T210+T209+S209+S210+S211+O209+M209+K209+AB209+AC209+AD209+AE209+AF209+AF210+AF211</f>
        <v>0</v>
      </c>
      <c r="AH209" s="6"/>
    </row>
    <row r="210" spans="1:34" ht="14.25" customHeight="1" x14ac:dyDescent="0.15">
      <c r="A210" s="141"/>
      <c r="B210" s="144"/>
      <c r="C210" s="140"/>
      <c r="D210" s="140"/>
      <c r="E210" s="140"/>
      <c r="F210" s="140"/>
      <c r="G210" s="87"/>
      <c r="H210" s="82">
        <f t="shared" ref="H210:H223" si="129">IF(G210=0,0,$H$21)</f>
        <v>0</v>
      </c>
      <c r="I210" s="154"/>
      <c r="J210" s="154"/>
      <c r="K210" s="154"/>
      <c r="L210" s="156"/>
      <c r="M210" s="152"/>
      <c r="N210" s="159"/>
      <c r="O210" s="152"/>
      <c r="P210" s="85"/>
      <c r="Q210" s="85"/>
      <c r="R210" s="85"/>
      <c r="S210" s="84">
        <f t="shared" si="122"/>
        <v>0</v>
      </c>
      <c r="T210" s="84">
        <f t="shared" si="123"/>
        <v>0</v>
      </c>
      <c r="U210" s="84">
        <f t="shared" si="124"/>
        <v>0</v>
      </c>
      <c r="V210" s="85"/>
      <c r="W210" s="84">
        <f t="shared" si="125"/>
        <v>0</v>
      </c>
      <c r="X210" s="84">
        <f t="shared" si="126"/>
        <v>0</v>
      </c>
      <c r="Y210" s="84">
        <f t="shared" si="127"/>
        <v>0</v>
      </c>
      <c r="Z210" s="85"/>
      <c r="AA210" s="86">
        <f t="shared" si="128"/>
        <v>0</v>
      </c>
      <c r="AB210" s="154"/>
      <c r="AC210" s="162"/>
      <c r="AD210" s="162"/>
      <c r="AE210" s="156"/>
      <c r="AF210" s="85"/>
      <c r="AG210" s="139"/>
      <c r="AH210" s="6"/>
    </row>
    <row r="211" spans="1:34" ht="14.25" customHeight="1" x14ac:dyDescent="0.15">
      <c r="A211" s="142"/>
      <c r="B211" s="145"/>
      <c r="C211" s="147"/>
      <c r="D211" s="147"/>
      <c r="E211" s="147"/>
      <c r="F211" s="147"/>
      <c r="G211" s="87"/>
      <c r="H211" s="82">
        <f t="shared" si="129"/>
        <v>0</v>
      </c>
      <c r="I211" s="155"/>
      <c r="J211" s="155"/>
      <c r="K211" s="155"/>
      <c r="L211" s="157"/>
      <c r="M211" s="153"/>
      <c r="N211" s="160"/>
      <c r="O211" s="153"/>
      <c r="P211" s="85"/>
      <c r="Q211" s="85"/>
      <c r="R211" s="85"/>
      <c r="S211" s="84">
        <f t="shared" si="122"/>
        <v>0</v>
      </c>
      <c r="T211" s="84">
        <f t="shared" si="123"/>
        <v>0</v>
      </c>
      <c r="U211" s="84">
        <f t="shared" si="124"/>
        <v>0</v>
      </c>
      <c r="V211" s="85"/>
      <c r="W211" s="84">
        <f t="shared" si="125"/>
        <v>0</v>
      </c>
      <c r="X211" s="84">
        <f t="shared" si="126"/>
        <v>0</v>
      </c>
      <c r="Y211" s="84">
        <f t="shared" si="127"/>
        <v>0</v>
      </c>
      <c r="Z211" s="85"/>
      <c r="AA211" s="86">
        <f t="shared" si="128"/>
        <v>0</v>
      </c>
      <c r="AB211" s="155"/>
      <c r="AC211" s="162"/>
      <c r="AD211" s="162"/>
      <c r="AE211" s="157"/>
      <c r="AF211" s="85"/>
      <c r="AG211" s="139"/>
      <c r="AH211" s="6"/>
    </row>
    <row r="212" spans="1:34" ht="12.75" customHeight="1" x14ac:dyDescent="0.15">
      <c r="A212" s="140">
        <v>58</v>
      </c>
      <c r="B212" s="143"/>
      <c r="C212" s="146"/>
      <c r="D212" s="146"/>
      <c r="E212" s="146"/>
      <c r="F212" s="146"/>
      <c r="G212" s="81"/>
      <c r="H212" s="82">
        <f t="shared" si="129"/>
        <v>0</v>
      </c>
      <c r="I212" s="152">
        <f>IF((S212+T212+U212+S213+T213+U213+U214+T214+S214)&lt;=$H$21,(S212+T212+U212+S213+T213+U213+U214+T214+S214),$H$21)</f>
        <v>0</v>
      </c>
      <c r="J212" s="152">
        <f>IF(F212&lt;=0,0,IF(F212&lt;=2,5,IF(F212&lt;=4,10,IF(F212&lt;=9,15,IF(F212&lt;=14,20,IF(F212&gt;=15,25,))))))</f>
        <v>0</v>
      </c>
      <c r="K212" s="152">
        <f>(I212)*J212/100</f>
        <v>0</v>
      </c>
      <c r="L212" s="156"/>
      <c r="M212" s="152">
        <f>I212*L212/100</f>
        <v>0</v>
      </c>
      <c r="N212" s="158"/>
      <c r="O212" s="152">
        <f>$I212*N212/100</f>
        <v>0</v>
      </c>
      <c r="P212" s="83"/>
      <c r="Q212" s="83"/>
      <c r="R212" s="83"/>
      <c r="S212" s="84">
        <f t="shared" si="122"/>
        <v>0</v>
      </c>
      <c r="T212" s="84">
        <f t="shared" si="123"/>
        <v>0</v>
      </c>
      <c r="U212" s="84">
        <f t="shared" si="124"/>
        <v>0</v>
      </c>
      <c r="V212" s="83"/>
      <c r="W212" s="84">
        <f t="shared" si="125"/>
        <v>0</v>
      </c>
      <c r="X212" s="84">
        <f t="shared" si="126"/>
        <v>0</v>
      </c>
      <c r="Y212" s="84">
        <f t="shared" si="127"/>
        <v>0</v>
      </c>
      <c r="Z212" s="85"/>
      <c r="AA212" s="86">
        <f t="shared" si="128"/>
        <v>0</v>
      </c>
      <c r="AB212" s="161">
        <f>(S212+T212+U212+S213+T213+U213+U214+T214+S214)*AB$20/100</f>
        <v>0</v>
      </c>
      <c r="AC212" s="162"/>
      <c r="AD212" s="162"/>
      <c r="AE212" s="163"/>
      <c r="AF212" s="85"/>
      <c r="AG212" s="138">
        <f>AA212+AA213+AA214+Y212+Y213+Y214+X212+X213+X214+W212+W213+W214+U212+U213+U214+T214+T213+T212+S212+S213+S214+O212+M212+K212+AB212+AC212+AD212+AE212+AF212+AF213+AF214</f>
        <v>0</v>
      </c>
      <c r="AH212" s="6"/>
    </row>
    <row r="213" spans="1:34" ht="14.25" customHeight="1" x14ac:dyDescent="0.15">
      <c r="A213" s="141"/>
      <c r="B213" s="144"/>
      <c r="C213" s="140"/>
      <c r="D213" s="140"/>
      <c r="E213" s="140"/>
      <c r="F213" s="140"/>
      <c r="G213" s="87"/>
      <c r="H213" s="82">
        <f t="shared" si="129"/>
        <v>0</v>
      </c>
      <c r="I213" s="154"/>
      <c r="J213" s="154"/>
      <c r="K213" s="154"/>
      <c r="L213" s="156"/>
      <c r="M213" s="152"/>
      <c r="N213" s="159"/>
      <c r="O213" s="152"/>
      <c r="P213" s="85"/>
      <c r="Q213" s="85"/>
      <c r="R213" s="85"/>
      <c r="S213" s="84">
        <f t="shared" si="122"/>
        <v>0</v>
      </c>
      <c r="T213" s="84">
        <f t="shared" si="123"/>
        <v>0</v>
      </c>
      <c r="U213" s="84">
        <f t="shared" si="124"/>
        <v>0</v>
      </c>
      <c r="V213" s="85"/>
      <c r="W213" s="84">
        <f t="shared" si="125"/>
        <v>0</v>
      </c>
      <c r="X213" s="84">
        <f t="shared" si="126"/>
        <v>0</v>
      </c>
      <c r="Y213" s="84">
        <f t="shared" si="127"/>
        <v>0</v>
      </c>
      <c r="Z213" s="85"/>
      <c r="AA213" s="86">
        <f t="shared" si="128"/>
        <v>0</v>
      </c>
      <c r="AB213" s="154"/>
      <c r="AC213" s="162"/>
      <c r="AD213" s="162"/>
      <c r="AE213" s="156"/>
      <c r="AF213" s="85"/>
      <c r="AG213" s="139"/>
      <c r="AH213" s="6"/>
    </row>
    <row r="214" spans="1:34" ht="14.25" customHeight="1" x14ac:dyDescent="0.15">
      <c r="A214" s="142"/>
      <c r="B214" s="145"/>
      <c r="C214" s="147"/>
      <c r="D214" s="147"/>
      <c r="E214" s="147"/>
      <c r="F214" s="147"/>
      <c r="G214" s="87"/>
      <c r="H214" s="82">
        <f t="shared" si="129"/>
        <v>0</v>
      </c>
      <c r="I214" s="155"/>
      <c r="J214" s="155"/>
      <c r="K214" s="155"/>
      <c r="L214" s="157"/>
      <c r="M214" s="153"/>
      <c r="N214" s="160"/>
      <c r="O214" s="153"/>
      <c r="P214" s="85"/>
      <c r="Q214" s="85"/>
      <c r="R214" s="85"/>
      <c r="S214" s="84">
        <f t="shared" si="122"/>
        <v>0</v>
      </c>
      <c r="T214" s="84">
        <f t="shared" si="123"/>
        <v>0</v>
      </c>
      <c r="U214" s="84">
        <f t="shared" si="124"/>
        <v>0</v>
      </c>
      <c r="V214" s="85"/>
      <c r="W214" s="84">
        <f t="shared" si="125"/>
        <v>0</v>
      </c>
      <c r="X214" s="84">
        <f t="shared" si="126"/>
        <v>0</v>
      </c>
      <c r="Y214" s="84">
        <f t="shared" si="127"/>
        <v>0</v>
      </c>
      <c r="Z214" s="85"/>
      <c r="AA214" s="86">
        <f t="shared" si="128"/>
        <v>0</v>
      </c>
      <c r="AB214" s="155"/>
      <c r="AC214" s="162"/>
      <c r="AD214" s="162"/>
      <c r="AE214" s="157"/>
      <c r="AF214" s="85"/>
      <c r="AG214" s="139"/>
      <c r="AH214" s="6"/>
    </row>
    <row r="215" spans="1:34" ht="12.75" customHeight="1" x14ac:dyDescent="0.15">
      <c r="A215" s="140">
        <v>59</v>
      </c>
      <c r="B215" s="143"/>
      <c r="C215" s="146"/>
      <c r="D215" s="148"/>
      <c r="E215" s="146"/>
      <c r="F215" s="146"/>
      <c r="G215" s="81"/>
      <c r="H215" s="82">
        <f t="shared" ref="H215:H217" si="130">IF(G215=0,0,$H$21)</f>
        <v>0</v>
      </c>
      <c r="I215" s="151">
        <f>IF((S215+T215+U215+S216+T216+U216+U217+T217+S217)&lt;=$H$21,(S215+T215+U215+S216+T216+U216+U217+T217+S217),$H$21)</f>
        <v>0</v>
      </c>
      <c r="J215" s="151">
        <f>IF(F215&lt;=0,0,IF(F215&lt;=2,5,IF(F215&lt;=4,10,IF(F215&lt;=9,15,IF(F215&lt;=14,20,IF(F215&gt;=15,25,))))))</f>
        <v>0</v>
      </c>
      <c r="K215" s="152">
        <f>(I215)*J215/100</f>
        <v>0</v>
      </c>
      <c r="L215" s="156"/>
      <c r="M215" s="152">
        <f>I215*L215/100</f>
        <v>0</v>
      </c>
      <c r="N215" s="158"/>
      <c r="O215" s="152">
        <f>$I215*N215/100</f>
        <v>0</v>
      </c>
      <c r="P215" s="83"/>
      <c r="Q215" s="83"/>
      <c r="R215" s="83"/>
      <c r="S215" s="84">
        <f t="shared" ref="S215:S217" si="131">$H215/18*P215</f>
        <v>0</v>
      </c>
      <c r="T215" s="84">
        <f t="shared" ref="T215:T217" si="132">$H215/18*Q215</f>
        <v>0</v>
      </c>
      <c r="U215" s="84">
        <f t="shared" ref="U215:U217" si="133">$H215/18*R215</f>
        <v>0</v>
      </c>
      <c r="V215" s="83"/>
      <c r="W215" s="84">
        <f t="shared" ref="W215:W217" si="134">S215*$V215/100</f>
        <v>0</v>
      </c>
      <c r="X215" s="84">
        <f t="shared" ref="X215:X217" si="135">T215*$V215/100</f>
        <v>0</v>
      </c>
      <c r="Y215" s="84">
        <f t="shared" ref="Y215:Y217" si="136">U215*$V215/100</f>
        <v>0</v>
      </c>
      <c r="Z215" s="85"/>
      <c r="AA215" s="86">
        <f t="shared" ref="AA215:AA217" si="137">(S215+T215+U215)*Z215/100</f>
        <v>0</v>
      </c>
      <c r="AB215" s="161">
        <f>(S215+T215+U215+S216+T216+U216+U217+T217+S217)*AB$20/100</f>
        <v>0</v>
      </c>
      <c r="AC215" s="162"/>
      <c r="AD215" s="162"/>
      <c r="AE215" s="163"/>
      <c r="AF215" s="85"/>
      <c r="AG215" s="138">
        <f>AA215+AA216+AA217+Y215+Y216+Y217+X215+X216+X217+W215+W216+W217+U215+U216+U217+T217+T216+T215+S215+S216+S217+O215+M215+K215+AB215+AC215+AD215+AE215+AF215+AF216+AF217</f>
        <v>0</v>
      </c>
      <c r="AH215" s="6"/>
    </row>
    <row r="216" spans="1:34" ht="14.25" customHeight="1" x14ac:dyDescent="0.15">
      <c r="A216" s="141"/>
      <c r="B216" s="144"/>
      <c r="C216" s="140"/>
      <c r="D216" s="149"/>
      <c r="E216" s="140"/>
      <c r="F216" s="140"/>
      <c r="G216" s="87"/>
      <c r="H216" s="82">
        <f t="shared" si="130"/>
        <v>0</v>
      </c>
      <c r="I216" s="152"/>
      <c r="J216" s="152"/>
      <c r="K216" s="154"/>
      <c r="L216" s="156"/>
      <c r="M216" s="152"/>
      <c r="N216" s="159"/>
      <c r="O216" s="152"/>
      <c r="P216" s="85"/>
      <c r="Q216" s="85"/>
      <c r="R216" s="85"/>
      <c r="S216" s="84">
        <f t="shared" si="131"/>
        <v>0</v>
      </c>
      <c r="T216" s="84">
        <f t="shared" si="132"/>
        <v>0</v>
      </c>
      <c r="U216" s="84">
        <f t="shared" si="133"/>
        <v>0</v>
      </c>
      <c r="V216" s="85"/>
      <c r="W216" s="84">
        <f t="shared" si="134"/>
        <v>0</v>
      </c>
      <c r="X216" s="84">
        <f t="shared" si="135"/>
        <v>0</v>
      </c>
      <c r="Y216" s="84">
        <f t="shared" si="136"/>
        <v>0</v>
      </c>
      <c r="Z216" s="85"/>
      <c r="AA216" s="86">
        <f t="shared" si="137"/>
        <v>0</v>
      </c>
      <c r="AB216" s="154"/>
      <c r="AC216" s="162"/>
      <c r="AD216" s="162"/>
      <c r="AE216" s="156"/>
      <c r="AF216" s="85"/>
      <c r="AG216" s="139"/>
      <c r="AH216" s="6"/>
    </row>
    <row r="217" spans="1:34" ht="14.25" customHeight="1" x14ac:dyDescent="0.15">
      <c r="A217" s="142"/>
      <c r="B217" s="145"/>
      <c r="C217" s="147"/>
      <c r="D217" s="150"/>
      <c r="E217" s="147"/>
      <c r="F217" s="147"/>
      <c r="G217" s="87"/>
      <c r="H217" s="82">
        <f t="shared" si="130"/>
        <v>0</v>
      </c>
      <c r="I217" s="153"/>
      <c r="J217" s="153"/>
      <c r="K217" s="155"/>
      <c r="L217" s="157"/>
      <c r="M217" s="153"/>
      <c r="N217" s="160"/>
      <c r="O217" s="153"/>
      <c r="P217" s="85"/>
      <c r="Q217" s="85"/>
      <c r="R217" s="85"/>
      <c r="S217" s="84">
        <f t="shared" si="131"/>
        <v>0</v>
      </c>
      <c r="T217" s="84">
        <f t="shared" si="132"/>
        <v>0</v>
      </c>
      <c r="U217" s="84">
        <f t="shared" si="133"/>
        <v>0</v>
      </c>
      <c r="V217" s="85"/>
      <c r="W217" s="84">
        <f t="shared" si="134"/>
        <v>0</v>
      </c>
      <c r="X217" s="84">
        <f t="shared" si="135"/>
        <v>0</v>
      </c>
      <c r="Y217" s="84">
        <f t="shared" si="136"/>
        <v>0</v>
      </c>
      <c r="Z217" s="85"/>
      <c r="AA217" s="86">
        <f t="shared" si="137"/>
        <v>0</v>
      </c>
      <c r="AB217" s="155"/>
      <c r="AC217" s="162"/>
      <c r="AD217" s="162"/>
      <c r="AE217" s="157"/>
      <c r="AF217" s="85"/>
      <c r="AG217" s="139"/>
      <c r="AH217" s="6"/>
    </row>
    <row r="218" spans="1:34" ht="12.75" customHeight="1" x14ac:dyDescent="0.15">
      <c r="A218" s="140">
        <v>60</v>
      </c>
      <c r="B218" s="143"/>
      <c r="C218" s="146"/>
      <c r="D218" s="148"/>
      <c r="E218" s="146"/>
      <c r="F218" s="146"/>
      <c r="G218" s="81"/>
      <c r="H218" s="82">
        <f t="shared" si="129"/>
        <v>0</v>
      </c>
      <c r="I218" s="151">
        <f>IF((S218+T218+U218+S219+T219+U219+U220+T220+S220)&lt;=$H$21,(S218+T218+U218+S219+T219+U219+U220+T220+S220),$H$21)</f>
        <v>0</v>
      </c>
      <c r="J218" s="151">
        <f>IF(F218&lt;=0,0,IF(F218&lt;=2,5,IF(F218&lt;=4,10,IF(F218&lt;=9,15,IF(F218&lt;=14,20,IF(F218&gt;=15,25,))))))</f>
        <v>0</v>
      </c>
      <c r="K218" s="152">
        <f>(I218)*J218/100</f>
        <v>0</v>
      </c>
      <c r="L218" s="156"/>
      <c r="M218" s="152">
        <f>I218*L218/100</f>
        <v>0</v>
      </c>
      <c r="N218" s="158"/>
      <c r="O218" s="152">
        <f>$I218*N218/100</f>
        <v>0</v>
      </c>
      <c r="P218" s="83"/>
      <c r="Q218" s="83"/>
      <c r="R218" s="83"/>
      <c r="S218" s="84">
        <f t="shared" si="122"/>
        <v>0</v>
      </c>
      <c r="T218" s="84">
        <f t="shared" si="123"/>
        <v>0</v>
      </c>
      <c r="U218" s="84">
        <f t="shared" si="124"/>
        <v>0</v>
      </c>
      <c r="V218" s="83"/>
      <c r="W218" s="84">
        <f t="shared" si="125"/>
        <v>0</v>
      </c>
      <c r="X218" s="84">
        <f t="shared" si="126"/>
        <v>0</v>
      </c>
      <c r="Y218" s="84">
        <f t="shared" si="127"/>
        <v>0</v>
      </c>
      <c r="Z218" s="85"/>
      <c r="AA218" s="86">
        <f t="shared" si="128"/>
        <v>0</v>
      </c>
      <c r="AB218" s="161">
        <f>(S218+T218+U218+S219+T219+U219+U220+T220+S220)*AB$20/100</f>
        <v>0</v>
      </c>
      <c r="AC218" s="162"/>
      <c r="AD218" s="162"/>
      <c r="AE218" s="163"/>
      <c r="AF218" s="85"/>
      <c r="AG218" s="138">
        <f>AA218+AA219+AA220+Y218+Y219+Y220+X218+X219+X220+W218+W219+W220+U218+U219+U220+T220+T219+T218+S218+S219+S220+O218+M218+K218+AB218+AC218+AD218+AE218+AF218+AF219+AF220</f>
        <v>0</v>
      </c>
      <c r="AH218" s="6"/>
    </row>
    <row r="219" spans="1:34" ht="14.25" customHeight="1" x14ac:dyDescent="0.15">
      <c r="A219" s="141"/>
      <c r="B219" s="144"/>
      <c r="C219" s="140"/>
      <c r="D219" s="149"/>
      <c r="E219" s="140"/>
      <c r="F219" s="140"/>
      <c r="G219" s="87"/>
      <c r="H219" s="82">
        <f t="shared" si="129"/>
        <v>0</v>
      </c>
      <c r="I219" s="152"/>
      <c r="J219" s="152"/>
      <c r="K219" s="154"/>
      <c r="L219" s="156"/>
      <c r="M219" s="152"/>
      <c r="N219" s="159"/>
      <c r="O219" s="152"/>
      <c r="P219" s="85"/>
      <c r="Q219" s="85"/>
      <c r="R219" s="85"/>
      <c r="S219" s="84">
        <f t="shared" si="122"/>
        <v>0</v>
      </c>
      <c r="T219" s="84">
        <f t="shared" si="123"/>
        <v>0</v>
      </c>
      <c r="U219" s="84">
        <f t="shared" si="124"/>
        <v>0</v>
      </c>
      <c r="V219" s="85"/>
      <c r="W219" s="84">
        <f t="shared" si="125"/>
        <v>0</v>
      </c>
      <c r="X219" s="84">
        <f t="shared" si="126"/>
        <v>0</v>
      </c>
      <c r="Y219" s="84">
        <f t="shared" si="127"/>
        <v>0</v>
      </c>
      <c r="Z219" s="85"/>
      <c r="AA219" s="86">
        <f t="shared" si="128"/>
        <v>0</v>
      </c>
      <c r="AB219" s="154"/>
      <c r="AC219" s="162"/>
      <c r="AD219" s="162"/>
      <c r="AE219" s="156"/>
      <c r="AF219" s="85"/>
      <c r="AG219" s="139"/>
      <c r="AH219" s="6"/>
    </row>
    <row r="220" spans="1:34" ht="14.25" customHeight="1" x14ac:dyDescent="0.15">
      <c r="A220" s="142"/>
      <c r="B220" s="145"/>
      <c r="C220" s="147"/>
      <c r="D220" s="150"/>
      <c r="E220" s="147"/>
      <c r="F220" s="147"/>
      <c r="G220" s="87"/>
      <c r="H220" s="82">
        <f t="shared" si="129"/>
        <v>0</v>
      </c>
      <c r="I220" s="153"/>
      <c r="J220" s="153"/>
      <c r="K220" s="155"/>
      <c r="L220" s="157"/>
      <c r="M220" s="153"/>
      <c r="N220" s="160"/>
      <c r="O220" s="153"/>
      <c r="P220" s="85"/>
      <c r="Q220" s="85"/>
      <c r="R220" s="85"/>
      <c r="S220" s="84">
        <f t="shared" si="122"/>
        <v>0</v>
      </c>
      <c r="T220" s="84">
        <f t="shared" si="123"/>
        <v>0</v>
      </c>
      <c r="U220" s="84">
        <f t="shared" si="124"/>
        <v>0</v>
      </c>
      <c r="V220" s="85"/>
      <c r="W220" s="84">
        <f t="shared" si="125"/>
        <v>0</v>
      </c>
      <c r="X220" s="84">
        <f t="shared" si="126"/>
        <v>0</v>
      </c>
      <c r="Y220" s="84">
        <f t="shared" si="127"/>
        <v>0</v>
      </c>
      <c r="Z220" s="85"/>
      <c r="AA220" s="86">
        <f t="shared" si="128"/>
        <v>0</v>
      </c>
      <c r="AB220" s="155"/>
      <c r="AC220" s="162"/>
      <c r="AD220" s="162"/>
      <c r="AE220" s="157"/>
      <c r="AF220" s="85"/>
      <c r="AG220" s="139"/>
      <c r="AH220" s="6"/>
    </row>
    <row r="221" spans="1:34" ht="12.75" customHeight="1" x14ac:dyDescent="0.15">
      <c r="A221" s="140">
        <v>61</v>
      </c>
      <c r="B221" s="164"/>
      <c r="C221" s="146"/>
      <c r="D221" s="146"/>
      <c r="E221" s="146"/>
      <c r="F221" s="146"/>
      <c r="G221" s="81"/>
      <c r="H221" s="82">
        <f t="shared" si="129"/>
        <v>0</v>
      </c>
      <c r="I221" s="152">
        <f>IF((S221+T221+U221+S222+T222+U222+U223+T223+S223)&lt;=$H$21,(S221+T221+U221+S222+T222+U222+U223+T223+S223),$H$21)</f>
        <v>0</v>
      </c>
      <c r="J221" s="152">
        <f>IF(F221&lt;=0,0,IF(F221&lt;=2,5,IF(F221&lt;=4,10,IF(F221&lt;=9,15,IF(F221&lt;=14,20,IF(F221&gt;=15,25,))))))</f>
        <v>0</v>
      </c>
      <c r="K221" s="152">
        <f>(I221)*J221/100</f>
        <v>0</v>
      </c>
      <c r="L221" s="156"/>
      <c r="M221" s="152">
        <f>I221*L221/100</f>
        <v>0</v>
      </c>
      <c r="N221" s="158"/>
      <c r="O221" s="152">
        <f>$I221*N221/100</f>
        <v>0</v>
      </c>
      <c r="P221" s="83"/>
      <c r="Q221" s="83"/>
      <c r="R221" s="83"/>
      <c r="S221" s="84">
        <f t="shared" si="122"/>
        <v>0</v>
      </c>
      <c r="T221" s="84">
        <f t="shared" si="123"/>
        <v>0</v>
      </c>
      <c r="U221" s="84">
        <f t="shared" si="124"/>
        <v>0</v>
      </c>
      <c r="V221" s="83"/>
      <c r="W221" s="84">
        <f t="shared" si="125"/>
        <v>0</v>
      </c>
      <c r="X221" s="84">
        <f t="shared" si="126"/>
        <v>0</v>
      </c>
      <c r="Y221" s="84">
        <f t="shared" si="127"/>
        <v>0</v>
      </c>
      <c r="Z221" s="85"/>
      <c r="AA221" s="86">
        <f t="shared" si="128"/>
        <v>0</v>
      </c>
      <c r="AB221" s="161">
        <f>(S221+T221+U221+S222+T222+U222+U223+T223+S223)*AB$20/100</f>
        <v>0</v>
      </c>
      <c r="AC221" s="162"/>
      <c r="AD221" s="162"/>
      <c r="AE221" s="163"/>
      <c r="AF221" s="85"/>
      <c r="AG221" s="138">
        <f>AA221+AA222+AA223+Y221+Y222+Y223+X221+X222+X223+W221+W222+W223+U221+U222+U223+T223+T222+T221+S221+S222+S223+O221+M221+K221+AB221+AC221+AD221+AE221+AF221+AF222+AF223</f>
        <v>0</v>
      </c>
      <c r="AH221" s="6"/>
    </row>
    <row r="222" spans="1:34" ht="14.25" customHeight="1" x14ac:dyDescent="0.15">
      <c r="A222" s="141"/>
      <c r="B222" s="165"/>
      <c r="C222" s="140"/>
      <c r="D222" s="140"/>
      <c r="E222" s="140"/>
      <c r="F222" s="140"/>
      <c r="G222" s="87"/>
      <c r="H222" s="82">
        <f t="shared" si="129"/>
        <v>0</v>
      </c>
      <c r="I222" s="154"/>
      <c r="J222" s="154"/>
      <c r="K222" s="154"/>
      <c r="L222" s="156"/>
      <c r="M222" s="152"/>
      <c r="N222" s="159"/>
      <c r="O222" s="152"/>
      <c r="P222" s="85"/>
      <c r="Q222" s="85"/>
      <c r="R222" s="85"/>
      <c r="S222" s="84">
        <f t="shared" si="122"/>
        <v>0</v>
      </c>
      <c r="T222" s="84">
        <f t="shared" si="123"/>
        <v>0</v>
      </c>
      <c r="U222" s="84">
        <f t="shared" si="124"/>
        <v>0</v>
      </c>
      <c r="V222" s="85"/>
      <c r="W222" s="84">
        <f t="shared" si="125"/>
        <v>0</v>
      </c>
      <c r="X222" s="84">
        <f t="shared" si="126"/>
        <v>0</v>
      </c>
      <c r="Y222" s="84">
        <f t="shared" si="127"/>
        <v>0</v>
      </c>
      <c r="Z222" s="85"/>
      <c r="AA222" s="86">
        <f t="shared" si="128"/>
        <v>0</v>
      </c>
      <c r="AB222" s="154"/>
      <c r="AC222" s="162"/>
      <c r="AD222" s="162"/>
      <c r="AE222" s="156"/>
      <c r="AF222" s="85"/>
      <c r="AG222" s="139"/>
      <c r="AH222" s="6"/>
    </row>
    <row r="223" spans="1:34" ht="14.25" customHeight="1" x14ac:dyDescent="0.15">
      <c r="A223" s="142"/>
      <c r="B223" s="166"/>
      <c r="C223" s="147"/>
      <c r="D223" s="147"/>
      <c r="E223" s="147"/>
      <c r="F223" s="147"/>
      <c r="G223" s="87"/>
      <c r="H223" s="82">
        <f t="shared" si="129"/>
        <v>0</v>
      </c>
      <c r="I223" s="155"/>
      <c r="J223" s="155"/>
      <c r="K223" s="155"/>
      <c r="L223" s="157"/>
      <c r="M223" s="153"/>
      <c r="N223" s="160"/>
      <c r="O223" s="153"/>
      <c r="P223" s="85"/>
      <c r="Q223" s="85"/>
      <c r="R223" s="85"/>
      <c r="S223" s="84">
        <f t="shared" si="122"/>
        <v>0</v>
      </c>
      <c r="T223" s="84">
        <f t="shared" si="123"/>
        <v>0</v>
      </c>
      <c r="U223" s="84">
        <f t="shared" si="124"/>
        <v>0</v>
      </c>
      <c r="V223" s="85"/>
      <c r="W223" s="84">
        <f t="shared" si="125"/>
        <v>0</v>
      </c>
      <c r="X223" s="84">
        <f t="shared" si="126"/>
        <v>0</v>
      </c>
      <c r="Y223" s="84">
        <f t="shared" si="127"/>
        <v>0</v>
      </c>
      <c r="Z223" s="85"/>
      <c r="AA223" s="86">
        <f t="shared" si="128"/>
        <v>0</v>
      </c>
      <c r="AB223" s="155"/>
      <c r="AC223" s="162"/>
      <c r="AD223" s="162"/>
      <c r="AE223" s="157"/>
      <c r="AF223" s="85"/>
      <c r="AG223" s="139"/>
      <c r="AH223" s="6"/>
    </row>
    <row r="224" spans="1:34" ht="12.75" customHeight="1" x14ac:dyDescent="0.15">
      <c r="A224" s="140">
        <v>62</v>
      </c>
      <c r="B224" s="146"/>
      <c r="C224" s="146"/>
      <c r="D224" s="146"/>
      <c r="E224" s="146"/>
      <c r="F224" s="146"/>
      <c r="G224" s="81"/>
      <c r="H224" s="82">
        <f>IF(G224=0,0,$H$21)</f>
        <v>0</v>
      </c>
      <c r="I224" s="152">
        <f>IF((S224+T224+U224+S225+T225+U225+U226+T226+S226)&lt;=$H$21,(S224+T224+U224+S225+T225+U225+U226+T226+S226),$H$21)</f>
        <v>0</v>
      </c>
      <c r="J224" s="152">
        <f>IF(F224&lt;=0,0,IF(F224&lt;=2,5,IF(F224&lt;=4,10,IF(F224&lt;=9,15,IF(F224&lt;=14,20,IF(F224&gt;=15,25,))))))</f>
        <v>0</v>
      </c>
      <c r="K224" s="152">
        <f>(I224)*J224/100</f>
        <v>0</v>
      </c>
      <c r="L224" s="156"/>
      <c r="M224" s="152">
        <f>I224*L224/100</f>
        <v>0</v>
      </c>
      <c r="N224" s="158"/>
      <c r="O224" s="152">
        <f>$I224*N224/100</f>
        <v>0</v>
      </c>
      <c r="P224" s="83"/>
      <c r="Q224" s="83"/>
      <c r="R224" s="83"/>
      <c r="S224" s="84">
        <f t="shared" si="112"/>
        <v>0</v>
      </c>
      <c r="T224" s="84">
        <f t="shared" si="113"/>
        <v>0</v>
      </c>
      <c r="U224" s="84">
        <f t="shared" si="114"/>
        <v>0</v>
      </c>
      <c r="V224" s="83"/>
      <c r="W224" s="84">
        <f t="shared" si="115"/>
        <v>0</v>
      </c>
      <c r="X224" s="84">
        <f t="shared" si="116"/>
        <v>0</v>
      </c>
      <c r="Y224" s="84">
        <f t="shared" si="117"/>
        <v>0</v>
      </c>
      <c r="Z224" s="85"/>
      <c r="AA224" s="86">
        <f t="shared" si="118"/>
        <v>0</v>
      </c>
      <c r="AB224" s="161">
        <f>(S224+T224+U224+S225+T225+U225+U226+T226+S226)*AB$20/100</f>
        <v>0</v>
      </c>
      <c r="AC224" s="162"/>
      <c r="AD224" s="162"/>
      <c r="AE224" s="163"/>
      <c r="AF224" s="85"/>
      <c r="AG224" s="138">
        <f>AA224+AA225+AA226+Y224+Y225+Y226+X224+X225+X226+W224+W225+W226+U224+U225+U226+T226+T225+T224+S224+S225+S226+O224+M224+K224+AB224+AC224+AD224+AE224+AF224+AF225+AF226</f>
        <v>0</v>
      </c>
      <c r="AH224" s="6"/>
    </row>
    <row r="225" spans="1:34" ht="14.25" customHeight="1" x14ac:dyDescent="0.15">
      <c r="A225" s="141"/>
      <c r="B225" s="140"/>
      <c r="C225" s="140"/>
      <c r="D225" s="140"/>
      <c r="E225" s="140"/>
      <c r="F225" s="140"/>
      <c r="G225" s="87"/>
      <c r="H225" s="82">
        <f>IF(G225=0,0,$H$21)</f>
        <v>0</v>
      </c>
      <c r="I225" s="154"/>
      <c r="J225" s="154"/>
      <c r="K225" s="154"/>
      <c r="L225" s="156"/>
      <c r="M225" s="152"/>
      <c r="N225" s="159"/>
      <c r="O225" s="152"/>
      <c r="P225" s="85"/>
      <c r="Q225" s="85"/>
      <c r="R225" s="85"/>
      <c r="S225" s="84">
        <f t="shared" ref="S225:U226" si="138">$H225/18*P225</f>
        <v>0</v>
      </c>
      <c r="T225" s="84">
        <f t="shared" si="138"/>
        <v>0</v>
      </c>
      <c r="U225" s="84">
        <f t="shared" si="138"/>
        <v>0</v>
      </c>
      <c r="V225" s="85"/>
      <c r="W225" s="84">
        <f t="shared" ref="W225:Y226" si="139">S225*$V225/100</f>
        <v>0</v>
      </c>
      <c r="X225" s="84">
        <f t="shared" si="139"/>
        <v>0</v>
      </c>
      <c r="Y225" s="84">
        <f t="shared" si="139"/>
        <v>0</v>
      </c>
      <c r="Z225" s="85"/>
      <c r="AA225" s="86">
        <f>(S225+T225+U225)*Z225/100</f>
        <v>0</v>
      </c>
      <c r="AB225" s="154"/>
      <c r="AC225" s="162"/>
      <c r="AD225" s="162"/>
      <c r="AE225" s="156"/>
      <c r="AF225" s="85"/>
      <c r="AG225" s="139"/>
      <c r="AH225" s="6"/>
    </row>
    <row r="226" spans="1:34" ht="14.25" customHeight="1" x14ac:dyDescent="0.15">
      <c r="A226" s="142"/>
      <c r="B226" s="147"/>
      <c r="C226" s="147"/>
      <c r="D226" s="147"/>
      <c r="E226" s="147"/>
      <c r="F226" s="147"/>
      <c r="G226" s="87"/>
      <c r="H226" s="82">
        <f>IF(G226=0,0,$H$21)</f>
        <v>0</v>
      </c>
      <c r="I226" s="155"/>
      <c r="J226" s="155"/>
      <c r="K226" s="155"/>
      <c r="L226" s="157"/>
      <c r="M226" s="153"/>
      <c r="N226" s="160"/>
      <c r="O226" s="153"/>
      <c r="P226" s="85"/>
      <c r="Q226" s="85"/>
      <c r="R226" s="85"/>
      <c r="S226" s="84">
        <f t="shared" si="138"/>
        <v>0</v>
      </c>
      <c r="T226" s="84">
        <f t="shared" si="138"/>
        <v>0</v>
      </c>
      <c r="U226" s="84">
        <f t="shared" si="138"/>
        <v>0</v>
      </c>
      <c r="V226" s="85"/>
      <c r="W226" s="84">
        <f t="shared" si="139"/>
        <v>0</v>
      </c>
      <c r="X226" s="84">
        <f t="shared" si="139"/>
        <v>0</v>
      </c>
      <c r="Y226" s="84">
        <f t="shared" si="139"/>
        <v>0</v>
      </c>
      <c r="Z226" s="85"/>
      <c r="AA226" s="86">
        <f>(S226+T226+U226)*Z226/100</f>
        <v>0</v>
      </c>
      <c r="AB226" s="155"/>
      <c r="AC226" s="162"/>
      <c r="AD226" s="162"/>
      <c r="AE226" s="157"/>
      <c r="AF226" s="85"/>
      <c r="AG226" s="139"/>
      <c r="AH226" s="6"/>
    </row>
    <row r="227" spans="1:34" ht="12.75" customHeight="1" x14ac:dyDescent="0.15">
      <c r="A227" s="180" t="s">
        <v>42</v>
      </c>
      <c r="B227" s="180"/>
      <c r="C227" s="180"/>
      <c r="D227" s="180"/>
      <c r="E227" s="180"/>
      <c r="F227" s="180"/>
      <c r="G227" s="180"/>
      <c r="H227" s="180"/>
      <c r="I227" s="181"/>
      <c r="J227" s="188"/>
      <c r="K227" s="118">
        <f>SUM(K148:K226)</f>
        <v>19563.083333333332</v>
      </c>
      <c r="L227" s="118"/>
      <c r="M227" s="118">
        <f>SUM(M148:M226)</f>
        <v>0</v>
      </c>
      <c r="N227" s="118"/>
      <c r="O227" s="118">
        <f t="shared" ref="O227:U227" si="140">SUM(O148:O226)</f>
        <v>3891</v>
      </c>
      <c r="P227" s="118">
        <f t="shared" si="140"/>
        <v>144</v>
      </c>
      <c r="Q227" s="118">
        <f t="shared" si="140"/>
        <v>81</v>
      </c>
      <c r="R227" s="118">
        <f t="shared" si="140"/>
        <v>9</v>
      </c>
      <c r="S227" s="118">
        <f t="shared" si="140"/>
        <v>86466.666666666657</v>
      </c>
      <c r="T227" s="118">
        <f t="shared" si="140"/>
        <v>33866.111111111109</v>
      </c>
      <c r="U227" s="118">
        <f t="shared" si="140"/>
        <v>6484.9999999999991</v>
      </c>
      <c r="V227" s="118"/>
      <c r="W227" s="118">
        <f>SUM(W148:W226)</f>
        <v>6917.333333333333</v>
      </c>
      <c r="X227" s="118">
        <f>SUM(X148:X226)</f>
        <v>2666.0555555555557</v>
      </c>
      <c r="Y227" s="118">
        <f>SUM(Y148:Y226)</f>
        <v>576.44444444444434</v>
      </c>
      <c r="Z227" s="118"/>
      <c r="AA227" s="118">
        <f t="shared" ref="AA227:AG227" si="141">SUM(AA148:AA226)</f>
        <v>3999.0833333333335</v>
      </c>
      <c r="AB227" s="118">
        <f t="shared" si="141"/>
        <v>0</v>
      </c>
      <c r="AC227" s="118">
        <f t="shared" si="141"/>
        <v>6000</v>
      </c>
      <c r="AD227" s="118">
        <f t="shared" si="141"/>
        <v>6000</v>
      </c>
      <c r="AE227" s="118">
        <f t="shared" si="141"/>
        <v>0</v>
      </c>
      <c r="AF227" s="118">
        <f t="shared" si="141"/>
        <v>864.66666666666663</v>
      </c>
      <c r="AG227" s="118" t="e">
        <f t="shared" si="141"/>
        <v>#VALUE!</v>
      </c>
      <c r="AH227" s="6"/>
    </row>
    <row r="228" spans="1:34" ht="12.75" customHeight="1" x14ac:dyDescent="0.15">
      <c r="A228" s="183"/>
      <c r="B228" s="183"/>
      <c r="C228" s="183"/>
      <c r="D228" s="183"/>
      <c r="E228" s="183"/>
      <c r="F228" s="183"/>
      <c r="G228" s="183"/>
      <c r="H228" s="183"/>
      <c r="I228" s="184"/>
      <c r="J228" s="18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  <c r="AA228" s="119"/>
      <c r="AB228" s="119"/>
      <c r="AC228" s="119"/>
      <c r="AD228" s="119"/>
      <c r="AE228" s="119"/>
      <c r="AF228" s="119"/>
      <c r="AG228" s="119"/>
      <c r="AH228" s="6"/>
    </row>
    <row r="229" spans="1:34" ht="11.25" customHeight="1" x14ac:dyDescent="0.15">
      <c r="A229" s="186"/>
      <c r="B229" s="186"/>
      <c r="C229" s="186"/>
      <c r="D229" s="186"/>
      <c r="E229" s="186"/>
      <c r="F229" s="186"/>
      <c r="G229" s="186"/>
      <c r="H229" s="186"/>
      <c r="I229" s="187"/>
      <c r="J229" s="18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  <c r="AA229" s="119"/>
      <c r="AB229" s="119"/>
      <c r="AC229" s="119"/>
      <c r="AD229" s="119"/>
      <c r="AE229" s="119"/>
      <c r="AF229" s="119"/>
      <c r="AG229" s="119"/>
      <c r="AH229" s="6"/>
    </row>
    <row r="230" spans="1:34" ht="27.75" x14ac:dyDescent="0.3">
      <c r="A230" s="239" t="s">
        <v>43</v>
      </c>
      <c r="B230" s="239"/>
      <c r="C230" s="239"/>
      <c r="D230" s="239"/>
      <c r="E230" s="239"/>
      <c r="F230" s="239"/>
      <c r="G230" s="239"/>
      <c r="H230" s="239"/>
      <c r="I230" s="239"/>
      <c r="J230" s="91"/>
      <c r="K230" s="92">
        <f t="shared" ref="K230:AG230" si="142">K227+K62+K141</f>
        <v>104949.08333333333</v>
      </c>
      <c r="L230" s="92">
        <f t="shared" si="142"/>
        <v>0</v>
      </c>
      <c r="M230" s="92">
        <f t="shared" si="142"/>
        <v>19455</v>
      </c>
      <c r="N230" s="92">
        <f t="shared" si="142"/>
        <v>0</v>
      </c>
      <c r="O230" s="92">
        <f t="shared" si="142"/>
        <v>28534</v>
      </c>
      <c r="P230" s="92">
        <f t="shared" si="142"/>
        <v>291</v>
      </c>
      <c r="Q230" s="92">
        <f t="shared" si="142"/>
        <v>630</v>
      </c>
      <c r="R230" s="92">
        <f t="shared" si="142"/>
        <v>77</v>
      </c>
      <c r="S230" s="92">
        <f t="shared" si="142"/>
        <v>192388.33333333331</v>
      </c>
      <c r="T230" s="92">
        <f t="shared" si="142"/>
        <v>417201.66666666674</v>
      </c>
      <c r="U230" s="92">
        <f t="shared" si="142"/>
        <v>55482.777777777766</v>
      </c>
      <c r="V230" s="92">
        <f t="shared" si="142"/>
        <v>0</v>
      </c>
      <c r="W230" s="92">
        <f t="shared" si="142"/>
        <v>15780.166666666664</v>
      </c>
      <c r="X230" s="92">
        <f t="shared" si="142"/>
        <v>33505.833333333328</v>
      </c>
      <c r="Y230" s="92">
        <f t="shared" si="142"/>
        <v>4827.7222222222217</v>
      </c>
      <c r="Z230" s="92">
        <f t="shared" si="142"/>
        <v>0</v>
      </c>
      <c r="AA230" s="92">
        <f t="shared" si="142"/>
        <v>12105.333333333334</v>
      </c>
      <c r="AB230" s="92">
        <f t="shared" si="142"/>
        <v>0</v>
      </c>
      <c r="AC230" s="92">
        <f t="shared" si="142"/>
        <v>25000</v>
      </c>
      <c r="AD230" s="92">
        <f t="shared" si="142"/>
        <v>31000</v>
      </c>
      <c r="AE230" s="92">
        <f t="shared" si="142"/>
        <v>18</v>
      </c>
      <c r="AF230" s="92">
        <f t="shared" si="142"/>
        <v>8214.3333333333321</v>
      </c>
      <c r="AG230" s="92" t="e">
        <f t="shared" si="142"/>
        <v>#VALUE!</v>
      </c>
      <c r="AH230" s="6"/>
    </row>
    <row r="231" spans="1:34" x14ac:dyDescent="0.15">
      <c r="A231" s="146" t="s">
        <v>0</v>
      </c>
      <c r="B231" s="146" t="s">
        <v>1</v>
      </c>
      <c r="C231" s="146" t="s">
        <v>2</v>
      </c>
      <c r="D231" s="146" t="s">
        <v>32</v>
      </c>
      <c r="E231" s="146" t="s">
        <v>35</v>
      </c>
      <c r="F231" s="146" t="s">
        <v>3</v>
      </c>
      <c r="G231" s="146" t="s">
        <v>4</v>
      </c>
      <c r="H231" s="199" t="s">
        <v>30</v>
      </c>
      <c r="I231" s="146" t="s">
        <v>31</v>
      </c>
      <c r="J231" s="195" t="s">
        <v>12</v>
      </c>
      <c r="K231" s="196"/>
      <c r="L231" s="195" t="s">
        <v>33</v>
      </c>
      <c r="M231" s="196"/>
      <c r="N231" s="195" t="s">
        <v>13</v>
      </c>
      <c r="O231" s="196"/>
      <c r="P231" s="195" t="s">
        <v>5</v>
      </c>
      <c r="Q231" s="206"/>
      <c r="R231" s="196"/>
      <c r="S231" s="195" t="s">
        <v>28</v>
      </c>
      <c r="T231" s="206"/>
      <c r="U231" s="196"/>
      <c r="V231" s="208" t="s">
        <v>29</v>
      </c>
      <c r="W231" s="209"/>
      <c r="X231" s="209"/>
      <c r="Y231" s="209"/>
      <c r="Z231" s="209"/>
      <c r="AA231" s="209"/>
      <c r="AB231" s="209"/>
      <c r="AC231" s="209"/>
      <c r="AD231" s="209"/>
      <c r="AE231" s="209"/>
      <c r="AF231" s="210"/>
      <c r="AG231" s="216" t="s">
        <v>41</v>
      </c>
    </row>
    <row r="232" spans="1:34" x14ac:dyDescent="0.15">
      <c r="A232" s="140"/>
      <c r="B232" s="140"/>
      <c r="C232" s="140"/>
      <c r="D232" s="140"/>
      <c r="E232" s="140"/>
      <c r="F232" s="140"/>
      <c r="G232" s="140"/>
      <c r="H232" s="200"/>
      <c r="I232" s="140"/>
      <c r="J232" s="197"/>
      <c r="K232" s="198"/>
      <c r="L232" s="197"/>
      <c r="M232" s="198"/>
      <c r="N232" s="197"/>
      <c r="O232" s="198"/>
      <c r="P232" s="197"/>
      <c r="Q232" s="207"/>
      <c r="R232" s="198"/>
      <c r="S232" s="197"/>
      <c r="T232" s="207"/>
      <c r="U232" s="198"/>
      <c r="V232" s="211" t="s">
        <v>8</v>
      </c>
      <c r="W232" s="212"/>
      <c r="X232" s="212"/>
      <c r="Y232" s="213"/>
      <c r="Z232" s="79"/>
      <c r="AA232" s="79"/>
      <c r="AB232" s="70"/>
      <c r="AC232" s="71"/>
      <c r="AD232" s="71"/>
      <c r="AE232" s="71"/>
      <c r="AF232" s="217" t="s">
        <v>34</v>
      </c>
      <c r="AG232" s="216"/>
    </row>
    <row r="233" spans="1:34" ht="93" x14ac:dyDescent="0.15">
      <c r="A233" s="140"/>
      <c r="B233" s="140"/>
      <c r="C233" s="140"/>
      <c r="D233" s="140"/>
      <c r="E233" s="147"/>
      <c r="F233" s="147"/>
      <c r="G233" s="147"/>
      <c r="H233" s="72">
        <v>12970</v>
      </c>
      <c r="I233" s="147"/>
      <c r="J233" s="73" t="s">
        <v>10</v>
      </c>
      <c r="K233" s="74" t="s">
        <v>11</v>
      </c>
      <c r="L233" s="73" t="s">
        <v>10</v>
      </c>
      <c r="M233" s="74" t="s">
        <v>11</v>
      </c>
      <c r="N233" s="73" t="s">
        <v>10</v>
      </c>
      <c r="O233" s="74" t="s">
        <v>11</v>
      </c>
      <c r="P233" s="75" t="s">
        <v>120</v>
      </c>
      <c r="Q233" s="76" t="s">
        <v>6</v>
      </c>
      <c r="R233" s="76" t="s">
        <v>7</v>
      </c>
      <c r="S233" s="75" t="s">
        <v>120</v>
      </c>
      <c r="T233" s="76" t="s">
        <v>6</v>
      </c>
      <c r="U233" s="76" t="s">
        <v>7</v>
      </c>
      <c r="V233" s="76" t="s">
        <v>10</v>
      </c>
      <c r="W233" s="75" t="s">
        <v>120</v>
      </c>
      <c r="X233" s="76" t="s">
        <v>6</v>
      </c>
      <c r="Y233" s="76" t="s">
        <v>7</v>
      </c>
      <c r="Z233" s="80" t="s">
        <v>10</v>
      </c>
      <c r="AA233" s="80" t="s">
        <v>86</v>
      </c>
      <c r="AB233" s="74" t="s">
        <v>40</v>
      </c>
      <c r="AC233" s="71" t="s">
        <v>36</v>
      </c>
      <c r="AD233" s="71" t="s">
        <v>9</v>
      </c>
      <c r="AE233" s="77" t="s">
        <v>37</v>
      </c>
      <c r="AF233" s="218"/>
      <c r="AG233" s="146"/>
    </row>
    <row r="234" spans="1:34" x14ac:dyDescent="0.15">
      <c r="A234" s="78">
        <v>1</v>
      </c>
      <c r="B234" s="78">
        <v>2</v>
      </c>
      <c r="C234" s="78">
        <v>3</v>
      </c>
      <c r="D234" s="78">
        <v>4</v>
      </c>
      <c r="E234" s="78">
        <v>5</v>
      </c>
      <c r="F234" s="78">
        <v>6</v>
      </c>
      <c r="G234" s="78">
        <v>7</v>
      </c>
      <c r="H234" s="78">
        <v>8</v>
      </c>
      <c r="I234" s="78">
        <v>9</v>
      </c>
      <c r="J234" s="78">
        <v>10</v>
      </c>
      <c r="K234" s="78">
        <v>11</v>
      </c>
      <c r="L234" s="78">
        <v>12</v>
      </c>
      <c r="M234" s="78">
        <v>13</v>
      </c>
      <c r="N234" s="78">
        <v>14</v>
      </c>
      <c r="O234" s="78">
        <v>15</v>
      </c>
      <c r="P234" s="78">
        <v>16</v>
      </c>
      <c r="Q234" s="78">
        <v>17</v>
      </c>
      <c r="R234" s="78">
        <v>18</v>
      </c>
      <c r="S234" s="78">
        <v>19</v>
      </c>
      <c r="T234" s="78">
        <v>20</v>
      </c>
      <c r="U234" s="78">
        <v>21</v>
      </c>
      <c r="V234" s="78">
        <v>22</v>
      </c>
      <c r="W234" s="78">
        <v>23</v>
      </c>
      <c r="X234" s="78">
        <v>24</v>
      </c>
      <c r="Y234" s="78">
        <v>25</v>
      </c>
      <c r="Z234" s="78">
        <v>30</v>
      </c>
      <c r="AA234" s="78">
        <v>31</v>
      </c>
      <c r="AB234" s="78">
        <v>26</v>
      </c>
      <c r="AC234" s="78">
        <v>27</v>
      </c>
      <c r="AD234" s="78">
        <v>28</v>
      </c>
      <c r="AE234" s="78">
        <v>29</v>
      </c>
      <c r="AF234" s="78">
        <v>32</v>
      </c>
      <c r="AG234" s="78">
        <v>33</v>
      </c>
    </row>
    <row r="235" spans="1:34" ht="15" customHeight="1" x14ac:dyDescent="0.15">
      <c r="A235" s="140"/>
      <c r="B235" s="125" t="s">
        <v>317</v>
      </c>
      <c r="C235" s="125" t="s">
        <v>174</v>
      </c>
      <c r="D235" s="125" t="s">
        <v>294</v>
      </c>
      <c r="E235" s="125" t="s">
        <v>295</v>
      </c>
      <c r="F235" s="125">
        <v>7</v>
      </c>
      <c r="G235" s="81"/>
      <c r="H235" s="82">
        <f t="shared" ref="H235:H288" si="143">IF(G235=0,0,$H$21)</f>
        <v>0</v>
      </c>
      <c r="I235" s="152">
        <f>IF((S235+T235+U235+S236+T236+U236+U237+T237+S237)&lt;=$H$21,(S235+T235+U235+S236+T236+U236+U237+T237+S237),$H$21)</f>
        <v>0</v>
      </c>
      <c r="J235" s="152">
        <f>IF(F235&lt;=0,0,IF(F235&lt;=2,5,IF(F235&lt;=4,10,IF(F235&lt;=9,15,IF(F235&lt;=14,20,IF(F235&gt;=15,25,))))))</f>
        <v>15</v>
      </c>
      <c r="K235" s="152">
        <f>(I235)*J235/100</f>
        <v>0</v>
      </c>
      <c r="L235" s="156"/>
      <c r="M235" s="152">
        <f>I235*L235/100</f>
        <v>0</v>
      </c>
      <c r="N235" s="158"/>
      <c r="O235" s="152">
        <f>$I235*N235/100</f>
        <v>0</v>
      </c>
      <c r="P235" s="83"/>
      <c r="Q235" s="83"/>
      <c r="R235" s="83"/>
      <c r="S235" s="84">
        <f t="shared" ref="S235:S288" si="144">$H235/18*P235</f>
        <v>0</v>
      </c>
      <c r="T235" s="84">
        <f t="shared" ref="T235:T288" si="145">$H235/18*Q235</f>
        <v>0</v>
      </c>
      <c r="U235" s="84">
        <f t="shared" ref="U235:U288" si="146">$H235/18*R235</f>
        <v>0</v>
      </c>
      <c r="V235" s="83"/>
      <c r="W235" s="84">
        <f t="shared" ref="W235:W288" si="147">S235*$V235/100</f>
        <v>0</v>
      </c>
      <c r="X235" s="84">
        <f t="shared" ref="X235:X288" si="148">T235*$V235/100</f>
        <v>0</v>
      </c>
      <c r="Y235" s="84">
        <f t="shared" ref="Y235:Y288" si="149">U235*$V235/100</f>
        <v>0</v>
      </c>
      <c r="Z235" s="85"/>
      <c r="AA235" s="86">
        <f t="shared" ref="AA235:AA288" si="150">(S235+T235+U235)*Z235/100</f>
        <v>0</v>
      </c>
      <c r="AB235" s="161">
        <f>(S235+T235+U235+S236+T236+U236+U237+T237+S237)*AB$20/100</f>
        <v>0</v>
      </c>
      <c r="AC235" s="162"/>
      <c r="AD235" s="162"/>
      <c r="AE235" s="163"/>
      <c r="AF235" s="83"/>
      <c r="AG235" s="138">
        <f>AA235+AA236+AA237+Y235+Y236+Y237+X235+X236+X237+W235+W236+W237+U235+U236+U237+T237+T236+T235+S235+S236+S237+O235+M235+K235+AB235+AC235+AD235+AE235+AF235+AF236+AF237</f>
        <v>0</v>
      </c>
    </row>
    <row r="236" spans="1:34" ht="14.25" x14ac:dyDescent="0.15">
      <c r="A236" s="141"/>
      <c r="B236" s="125"/>
      <c r="C236" s="125"/>
      <c r="D236" s="125"/>
      <c r="E236" s="125"/>
      <c r="F236" s="125"/>
      <c r="G236" s="87"/>
      <c r="H236" s="82">
        <f t="shared" si="143"/>
        <v>0</v>
      </c>
      <c r="I236" s="154"/>
      <c r="J236" s="154"/>
      <c r="K236" s="154"/>
      <c r="L236" s="156"/>
      <c r="M236" s="152"/>
      <c r="N236" s="159"/>
      <c r="O236" s="152"/>
      <c r="P236" s="85"/>
      <c r="Q236" s="85"/>
      <c r="R236" s="85"/>
      <c r="S236" s="84">
        <f t="shared" si="144"/>
        <v>0</v>
      </c>
      <c r="T236" s="84">
        <f t="shared" si="145"/>
        <v>0</v>
      </c>
      <c r="U236" s="84">
        <f t="shared" si="146"/>
        <v>0</v>
      </c>
      <c r="V236" s="85"/>
      <c r="W236" s="84">
        <f t="shared" si="147"/>
        <v>0</v>
      </c>
      <c r="X236" s="84">
        <f t="shared" si="148"/>
        <v>0</v>
      </c>
      <c r="Y236" s="84">
        <f t="shared" si="149"/>
        <v>0</v>
      </c>
      <c r="Z236" s="85"/>
      <c r="AA236" s="86">
        <f t="shared" si="150"/>
        <v>0</v>
      </c>
      <c r="AB236" s="154"/>
      <c r="AC236" s="162"/>
      <c r="AD236" s="162"/>
      <c r="AE236" s="156"/>
      <c r="AF236" s="85"/>
      <c r="AG236" s="139"/>
    </row>
    <row r="237" spans="1:34" ht="14.25" x14ac:dyDescent="0.15">
      <c r="A237" s="142"/>
      <c r="B237" s="125"/>
      <c r="C237" s="125"/>
      <c r="D237" s="125"/>
      <c r="E237" s="125"/>
      <c r="F237" s="125"/>
      <c r="G237" s="87"/>
      <c r="H237" s="82">
        <f t="shared" si="143"/>
        <v>0</v>
      </c>
      <c r="I237" s="155"/>
      <c r="J237" s="155"/>
      <c r="K237" s="155"/>
      <c r="L237" s="157"/>
      <c r="M237" s="153"/>
      <c r="N237" s="160"/>
      <c r="O237" s="153"/>
      <c r="P237" s="85"/>
      <c r="Q237" s="85"/>
      <c r="R237" s="85"/>
      <c r="S237" s="84">
        <f t="shared" si="144"/>
        <v>0</v>
      </c>
      <c r="T237" s="84">
        <f t="shared" si="145"/>
        <v>0</v>
      </c>
      <c r="U237" s="84">
        <f t="shared" si="146"/>
        <v>0</v>
      </c>
      <c r="V237" s="85"/>
      <c r="W237" s="84">
        <f t="shared" si="147"/>
        <v>0</v>
      </c>
      <c r="X237" s="84">
        <f t="shared" si="148"/>
        <v>0</v>
      </c>
      <c r="Y237" s="84">
        <f t="shared" si="149"/>
        <v>0</v>
      </c>
      <c r="Z237" s="85"/>
      <c r="AA237" s="86">
        <f t="shared" si="150"/>
        <v>0</v>
      </c>
      <c r="AB237" s="155"/>
      <c r="AC237" s="162"/>
      <c r="AD237" s="162"/>
      <c r="AE237" s="157"/>
      <c r="AF237" s="85"/>
      <c r="AG237" s="139"/>
    </row>
    <row r="238" spans="1:34" ht="14.25" x14ac:dyDescent="0.15">
      <c r="A238" s="140">
        <v>1</v>
      </c>
      <c r="B238" s="125" t="s">
        <v>296</v>
      </c>
      <c r="C238" s="125" t="s">
        <v>174</v>
      </c>
      <c r="D238" s="125" t="s">
        <v>297</v>
      </c>
      <c r="E238" s="136" t="s">
        <v>298</v>
      </c>
      <c r="F238" s="125">
        <v>10</v>
      </c>
      <c r="G238" s="81"/>
      <c r="H238" s="82">
        <f t="shared" si="143"/>
        <v>0</v>
      </c>
      <c r="I238" s="152">
        <f>IF((S238+T238+U238+S239+T239+U239+U240+T240+S240)&lt;=$H$21,(S238+T238+U238+S239+T239+U239+U240+T240+S240),$H$21)</f>
        <v>0</v>
      </c>
      <c r="J238" s="152">
        <f>IF(F238&lt;=0,0,IF(F238&lt;=2,5,IF(F238&lt;=4,10,IF(F238&lt;=9,15,IF(F238&lt;=14,20,IF(F238&gt;=15,25,))))))</f>
        <v>20</v>
      </c>
      <c r="K238" s="152">
        <f>(I238)*J238/100</f>
        <v>0</v>
      </c>
      <c r="L238" s="156"/>
      <c r="M238" s="152">
        <f>I238*L238/100</f>
        <v>0</v>
      </c>
      <c r="N238" s="158"/>
      <c r="O238" s="152">
        <f>$I238*N238/100</f>
        <v>0</v>
      </c>
      <c r="P238" s="83"/>
      <c r="Q238" s="83"/>
      <c r="R238" s="83"/>
      <c r="S238" s="84">
        <f t="shared" si="144"/>
        <v>0</v>
      </c>
      <c r="T238" s="84">
        <f t="shared" si="145"/>
        <v>0</v>
      </c>
      <c r="U238" s="84">
        <f t="shared" si="146"/>
        <v>0</v>
      </c>
      <c r="V238" s="83"/>
      <c r="W238" s="84">
        <f t="shared" si="147"/>
        <v>0</v>
      </c>
      <c r="X238" s="84">
        <f t="shared" si="148"/>
        <v>0</v>
      </c>
      <c r="Y238" s="84">
        <f t="shared" si="149"/>
        <v>0</v>
      </c>
      <c r="Z238" s="85"/>
      <c r="AA238" s="86">
        <f t="shared" si="150"/>
        <v>0</v>
      </c>
      <c r="AB238" s="161">
        <f>(S238+T238+U238+S239+T239+U239+U240+T240+S240)*AB$20/100</f>
        <v>0</v>
      </c>
      <c r="AC238" s="162"/>
      <c r="AD238" s="162"/>
      <c r="AE238" s="163"/>
      <c r="AF238" s="83"/>
      <c r="AG238" s="138">
        <f>AA238+AA239+AA240+Y238+Y239+Y240+X238+X239+X240+W238+W239+W240+U238+U239+U240+T240+T239+T238+S238+S239+S240+O238+M238+K238+AB238+AC238+AD238+AE238+AF238+AF239+AF240</f>
        <v>0</v>
      </c>
    </row>
    <row r="239" spans="1:34" ht="14.25" x14ac:dyDescent="0.15">
      <c r="A239" s="141"/>
      <c r="B239" s="125"/>
      <c r="C239" s="125"/>
      <c r="D239" s="125"/>
      <c r="E239" s="122"/>
      <c r="F239" s="125"/>
      <c r="G239" s="87"/>
      <c r="H239" s="82">
        <f t="shared" si="143"/>
        <v>0</v>
      </c>
      <c r="I239" s="154"/>
      <c r="J239" s="154"/>
      <c r="K239" s="154"/>
      <c r="L239" s="156"/>
      <c r="M239" s="152"/>
      <c r="N239" s="159"/>
      <c r="O239" s="152"/>
      <c r="P239" s="85"/>
      <c r="Q239" s="85"/>
      <c r="R239" s="85"/>
      <c r="S239" s="84">
        <f t="shared" si="144"/>
        <v>0</v>
      </c>
      <c r="T239" s="84">
        <f t="shared" si="145"/>
        <v>0</v>
      </c>
      <c r="U239" s="84">
        <f t="shared" si="146"/>
        <v>0</v>
      </c>
      <c r="V239" s="85"/>
      <c r="W239" s="84">
        <f t="shared" si="147"/>
        <v>0</v>
      </c>
      <c r="X239" s="84">
        <f t="shared" si="148"/>
        <v>0</v>
      </c>
      <c r="Y239" s="84">
        <f t="shared" si="149"/>
        <v>0</v>
      </c>
      <c r="Z239" s="85"/>
      <c r="AA239" s="86">
        <f t="shared" si="150"/>
        <v>0</v>
      </c>
      <c r="AB239" s="154"/>
      <c r="AC239" s="162"/>
      <c r="AD239" s="162"/>
      <c r="AE239" s="156"/>
      <c r="AF239" s="85"/>
      <c r="AG239" s="139"/>
    </row>
    <row r="240" spans="1:34" ht="14.25" x14ac:dyDescent="0.15">
      <c r="A240" s="142"/>
      <c r="B240" s="125"/>
      <c r="C240" s="125"/>
      <c r="D240" s="125"/>
      <c r="E240" s="137"/>
      <c r="F240" s="125"/>
      <c r="G240" s="87"/>
      <c r="H240" s="82">
        <f t="shared" si="143"/>
        <v>0</v>
      </c>
      <c r="I240" s="155"/>
      <c r="J240" s="155"/>
      <c r="K240" s="155"/>
      <c r="L240" s="157"/>
      <c r="M240" s="153"/>
      <c r="N240" s="160"/>
      <c r="O240" s="153"/>
      <c r="P240" s="85"/>
      <c r="Q240" s="85"/>
      <c r="R240" s="85"/>
      <c r="S240" s="84">
        <f t="shared" si="144"/>
        <v>0</v>
      </c>
      <c r="T240" s="84">
        <f t="shared" si="145"/>
        <v>0</v>
      </c>
      <c r="U240" s="84">
        <f t="shared" si="146"/>
        <v>0</v>
      </c>
      <c r="V240" s="85"/>
      <c r="W240" s="84">
        <f t="shared" si="147"/>
        <v>0</v>
      </c>
      <c r="X240" s="84">
        <f t="shared" si="148"/>
        <v>0</v>
      </c>
      <c r="Y240" s="84">
        <f t="shared" si="149"/>
        <v>0</v>
      </c>
      <c r="Z240" s="85"/>
      <c r="AA240" s="86">
        <f t="shared" si="150"/>
        <v>0</v>
      </c>
      <c r="AB240" s="155"/>
      <c r="AC240" s="162"/>
      <c r="AD240" s="162"/>
      <c r="AE240" s="157"/>
      <c r="AF240" s="85"/>
      <c r="AG240" s="139"/>
    </row>
    <row r="241" spans="1:33" ht="15" customHeight="1" x14ac:dyDescent="0.15">
      <c r="A241" s="140">
        <v>2</v>
      </c>
      <c r="B241" s="125" t="s">
        <v>299</v>
      </c>
      <c r="C241" s="125" t="s">
        <v>174</v>
      </c>
      <c r="D241" s="125" t="s">
        <v>300</v>
      </c>
      <c r="E241" s="125" t="s">
        <v>301</v>
      </c>
      <c r="F241" s="125">
        <v>8</v>
      </c>
      <c r="G241" s="81"/>
      <c r="H241" s="82">
        <f t="shared" si="143"/>
        <v>0</v>
      </c>
      <c r="I241" s="152">
        <f>IF((S241+T241+U241+S242+T242+U242+U243+T243+S243)&lt;=$H$21,(S241+T241+U241+S242+T242+U242+U243+T243+S243),$H$21)</f>
        <v>0</v>
      </c>
      <c r="J241" s="152">
        <f>IF(F241&lt;=0,0,IF(F241&lt;=2,5,IF(F241&lt;=4,10,IF(F241&lt;=9,15,IF(F241&lt;=14,20,IF(F241&gt;=15,25,))))))</f>
        <v>15</v>
      </c>
      <c r="K241" s="152">
        <f>(I241)*J241/100</f>
        <v>0</v>
      </c>
      <c r="L241" s="156"/>
      <c r="M241" s="152">
        <f>I241*L241/100</f>
        <v>0</v>
      </c>
      <c r="N241" s="158"/>
      <c r="O241" s="152">
        <f>$I241*N241/100</f>
        <v>0</v>
      </c>
      <c r="P241" s="83"/>
      <c r="Q241" s="83"/>
      <c r="R241" s="83"/>
      <c r="S241" s="84">
        <f t="shared" si="144"/>
        <v>0</v>
      </c>
      <c r="T241" s="84">
        <f t="shared" si="145"/>
        <v>0</v>
      </c>
      <c r="U241" s="84">
        <f t="shared" si="146"/>
        <v>0</v>
      </c>
      <c r="V241" s="83"/>
      <c r="W241" s="84">
        <f t="shared" si="147"/>
        <v>0</v>
      </c>
      <c r="X241" s="84">
        <f t="shared" si="148"/>
        <v>0</v>
      </c>
      <c r="Y241" s="84">
        <f t="shared" si="149"/>
        <v>0</v>
      </c>
      <c r="Z241" s="85"/>
      <c r="AA241" s="86">
        <f t="shared" si="150"/>
        <v>0</v>
      </c>
      <c r="AB241" s="161">
        <f>(S241+T241+U241+S242+T242+U242+U243+T243+S243)*AB$20/100</f>
        <v>0</v>
      </c>
      <c r="AC241" s="162"/>
      <c r="AD241" s="162"/>
      <c r="AE241" s="163"/>
      <c r="AF241" s="85"/>
      <c r="AG241" s="138">
        <f>AA241+AA242+AA243+Y241+Y242+Y243+X241+X242+X243+W241+W242+W243+U241+U242+U243+T243+T242+T241+S241+S242+S243+O241+M241+K241+AB241+AC241+AD241+AE241+AF241+AF242+AF243</f>
        <v>0</v>
      </c>
    </row>
    <row r="242" spans="1:33" ht="14.25" x14ac:dyDescent="0.15">
      <c r="A242" s="141"/>
      <c r="B242" s="125"/>
      <c r="C242" s="125"/>
      <c r="D242" s="125"/>
      <c r="E242" s="125"/>
      <c r="F242" s="125"/>
      <c r="G242" s="87"/>
      <c r="H242" s="82">
        <f t="shared" si="143"/>
        <v>0</v>
      </c>
      <c r="I242" s="154"/>
      <c r="J242" s="154"/>
      <c r="K242" s="154"/>
      <c r="L242" s="156"/>
      <c r="M242" s="152"/>
      <c r="N242" s="159"/>
      <c r="O242" s="152"/>
      <c r="P242" s="85"/>
      <c r="Q242" s="85"/>
      <c r="R242" s="85"/>
      <c r="S242" s="84">
        <f t="shared" si="144"/>
        <v>0</v>
      </c>
      <c r="T242" s="84">
        <f t="shared" si="145"/>
        <v>0</v>
      </c>
      <c r="U242" s="84">
        <f t="shared" si="146"/>
        <v>0</v>
      </c>
      <c r="V242" s="85"/>
      <c r="W242" s="84">
        <f t="shared" si="147"/>
        <v>0</v>
      </c>
      <c r="X242" s="84">
        <f t="shared" si="148"/>
        <v>0</v>
      </c>
      <c r="Y242" s="84">
        <f t="shared" si="149"/>
        <v>0</v>
      </c>
      <c r="Z242" s="85"/>
      <c r="AA242" s="86">
        <f t="shared" si="150"/>
        <v>0</v>
      </c>
      <c r="AB242" s="154"/>
      <c r="AC242" s="162"/>
      <c r="AD242" s="162"/>
      <c r="AE242" s="156"/>
      <c r="AF242" s="85"/>
      <c r="AG242" s="139"/>
    </row>
    <row r="243" spans="1:33" ht="14.25" x14ac:dyDescent="0.15">
      <c r="A243" s="142"/>
      <c r="B243" s="125"/>
      <c r="C243" s="125"/>
      <c r="D243" s="125"/>
      <c r="E243" s="125"/>
      <c r="F243" s="125"/>
      <c r="G243" s="87"/>
      <c r="H243" s="82">
        <f t="shared" si="143"/>
        <v>0</v>
      </c>
      <c r="I243" s="155"/>
      <c r="J243" s="155"/>
      <c r="K243" s="155"/>
      <c r="L243" s="157"/>
      <c r="M243" s="153"/>
      <c r="N243" s="160"/>
      <c r="O243" s="153"/>
      <c r="P243" s="85"/>
      <c r="Q243" s="85"/>
      <c r="R243" s="85"/>
      <c r="S243" s="84">
        <f t="shared" si="144"/>
        <v>0</v>
      </c>
      <c r="T243" s="84">
        <f t="shared" si="145"/>
        <v>0</v>
      </c>
      <c r="U243" s="84">
        <f t="shared" si="146"/>
        <v>0</v>
      </c>
      <c r="V243" s="85"/>
      <c r="W243" s="84">
        <f t="shared" si="147"/>
        <v>0</v>
      </c>
      <c r="X243" s="84">
        <f t="shared" si="148"/>
        <v>0</v>
      </c>
      <c r="Y243" s="84">
        <f t="shared" si="149"/>
        <v>0</v>
      </c>
      <c r="Z243" s="85"/>
      <c r="AA243" s="86">
        <f t="shared" si="150"/>
        <v>0</v>
      </c>
      <c r="AB243" s="155"/>
      <c r="AC243" s="162"/>
      <c r="AD243" s="162"/>
      <c r="AE243" s="157"/>
      <c r="AF243" s="85"/>
      <c r="AG243" s="139"/>
    </row>
    <row r="244" spans="1:33" ht="14.25" x14ac:dyDescent="0.15">
      <c r="A244" s="140">
        <v>3</v>
      </c>
      <c r="B244" s="125" t="s">
        <v>302</v>
      </c>
      <c r="C244" s="125" t="s">
        <v>174</v>
      </c>
      <c r="D244" s="125" t="s">
        <v>297</v>
      </c>
      <c r="E244" s="125" t="s">
        <v>303</v>
      </c>
      <c r="F244" s="125">
        <v>14</v>
      </c>
      <c r="G244" s="81"/>
      <c r="H244" s="82">
        <f t="shared" si="143"/>
        <v>0</v>
      </c>
      <c r="I244" s="151">
        <f>IF((S244+T244+U244+S245+T245+U245+U246+T246+S246)&lt;=$H$21,(S244+T244+U244+S245+T245+U245+U246+T246+S246),$H$21)</f>
        <v>0</v>
      </c>
      <c r="J244" s="151">
        <f>IF(F244&lt;=0,0,IF(F244&lt;=2,5,IF(F244&lt;=4,10,IF(F244&lt;=9,15,IF(F244&lt;=14,20,IF(F244&gt;=15,25,))))))</f>
        <v>20</v>
      </c>
      <c r="K244" s="152">
        <f>(I244)*J244/100</f>
        <v>0</v>
      </c>
      <c r="L244" s="156"/>
      <c r="M244" s="152">
        <f>I244*L244/100</f>
        <v>0</v>
      </c>
      <c r="N244" s="158"/>
      <c r="O244" s="152">
        <f>$I244*N244/100</f>
        <v>0</v>
      </c>
      <c r="P244" s="83"/>
      <c r="Q244" s="88"/>
      <c r="R244" s="93"/>
      <c r="S244" s="84">
        <f t="shared" si="144"/>
        <v>0</v>
      </c>
      <c r="T244" s="84">
        <f t="shared" si="145"/>
        <v>0</v>
      </c>
      <c r="U244" s="84">
        <f t="shared" si="146"/>
        <v>0</v>
      </c>
      <c r="V244" s="83"/>
      <c r="W244" s="84">
        <f t="shared" si="147"/>
        <v>0</v>
      </c>
      <c r="X244" s="84">
        <f t="shared" si="148"/>
        <v>0</v>
      </c>
      <c r="Y244" s="84">
        <f t="shared" si="149"/>
        <v>0</v>
      </c>
      <c r="Z244" s="85"/>
      <c r="AA244" s="86">
        <f t="shared" si="150"/>
        <v>0</v>
      </c>
      <c r="AB244" s="161">
        <f>(S244+T244+U244+S245+T245+U245+U246+T246+S246)*AB$20/100</f>
        <v>0</v>
      </c>
      <c r="AC244" s="162"/>
      <c r="AD244" s="162"/>
      <c r="AE244" s="163"/>
      <c r="AF244" s="85"/>
      <c r="AG244" s="138">
        <f>AA244+AA245+AA246+Y244+Y245+Y246+X244+X245+X246+W244+W245+W246+U244+U245+U246+T246+T245+T244+S244+S245+S246+O244+M244+K244+AB244+AC244+AD244+AE244+AF244+AF245+AF246</f>
        <v>0</v>
      </c>
    </row>
    <row r="245" spans="1:33" ht="14.25" x14ac:dyDescent="0.15">
      <c r="A245" s="141"/>
      <c r="B245" s="125"/>
      <c r="C245" s="125"/>
      <c r="D245" s="125"/>
      <c r="E245" s="125"/>
      <c r="F245" s="125"/>
      <c r="G245" s="87"/>
      <c r="H245" s="82">
        <f t="shared" si="143"/>
        <v>0</v>
      </c>
      <c r="I245" s="152"/>
      <c r="J245" s="152"/>
      <c r="K245" s="154"/>
      <c r="L245" s="156"/>
      <c r="M245" s="152"/>
      <c r="N245" s="159"/>
      <c r="O245" s="152"/>
      <c r="P245" s="85"/>
      <c r="Q245" s="85"/>
      <c r="R245" s="85"/>
      <c r="S245" s="84">
        <f t="shared" si="144"/>
        <v>0</v>
      </c>
      <c r="T245" s="84">
        <f t="shared" si="145"/>
        <v>0</v>
      </c>
      <c r="U245" s="84">
        <f t="shared" si="146"/>
        <v>0</v>
      </c>
      <c r="V245" s="85"/>
      <c r="W245" s="84">
        <f t="shared" si="147"/>
        <v>0</v>
      </c>
      <c r="X245" s="84">
        <f t="shared" si="148"/>
        <v>0</v>
      </c>
      <c r="Y245" s="84">
        <f t="shared" si="149"/>
        <v>0</v>
      </c>
      <c r="Z245" s="85"/>
      <c r="AA245" s="86">
        <f t="shared" si="150"/>
        <v>0</v>
      </c>
      <c r="AB245" s="154"/>
      <c r="AC245" s="162"/>
      <c r="AD245" s="162"/>
      <c r="AE245" s="156"/>
      <c r="AF245" s="85"/>
      <c r="AG245" s="139"/>
    </row>
    <row r="246" spans="1:33" ht="14.25" x14ac:dyDescent="0.15">
      <c r="A246" s="142"/>
      <c r="B246" s="125"/>
      <c r="C246" s="125"/>
      <c r="D246" s="125"/>
      <c r="E246" s="125"/>
      <c r="F246" s="125"/>
      <c r="G246" s="87"/>
      <c r="H246" s="82">
        <f t="shared" si="143"/>
        <v>0</v>
      </c>
      <c r="I246" s="153"/>
      <c r="J246" s="153"/>
      <c r="K246" s="155"/>
      <c r="L246" s="157"/>
      <c r="M246" s="153"/>
      <c r="N246" s="160"/>
      <c r="O246" s="153"/>
      <c r="P246" s="85"/>
      <c r="Q246" s="85"/>
      <c r="R246" s="85"/>
      <c r="S246" s="84">
        <f t="shared" si="144"/>
        <v>0</v>
      </c>
      <c r="T246" s="84">
        <f t="shared" si="145"/>
        <v>0</v>
      </c>
      <c r="U246" s="84">
        <f t="shared" si="146"/>
        <v>0</v>
      </c>
      <c r="V246" s="85"/>
      <c r="W246" s="84">
        <f t="shared" si="147"/>
        <v>0</v>
      </c>
      <c r="X246" s="84">
        <f t="shared" si="148"/>
        <v>0</v>
      </c>
      <c r="Y246" s="84">
        <f t="shared" si="149"/>
        <v>0</v>
      </c>
      <c r="Z246" s="85"/>
      <c r="AA246" s="86">
        <f t="shared" si="150"/>
        <v>0</v>
      </c>
      <c r="AB246" s="155"/>
      <c r="AC246" s="162"/>
      <c r="AD246" s="162"/>
      <c r="AE246" s="157"/>
      <c r="AF246" s="85"/>
      <c r="AG246" s="139"/>
    </row>
    <row r="247" spans="1:33" ht="14.25" x14ac:dyDescent="0.15">
      <c r="A247" s="140">
        <v>4</v>
      </c>
      <c r="B247" s="125" t="s">
        <v>291</v>
      </c>
      <c r="C247" s="125"/>
      <c r="D247" s="125"/>
      <c r="E247" s="125"/>
      <c r="F247" s="125"/>
      <c r="G247" s="81"/>
      <c r="H247" s="82"/>
      <c r="I247" s="152"/>
      <c r="J247" s="152"/>
      <c r="K247" s="152"/>
      <c r="L247" s="156"/>
      <c r="M247" s="152"/>
      <c r="N247" s="158"/>
      <c r="O247" s="152"/>
      <c r="P247" s="83"/>
      <c r="Q247" s="83"/>
      <c r="R247" s="83"/>
      <c r="S247" s="84">
        <f t="shared" si="144"/>
        <v>0</v>
      </c>
      <c r="T247" s="84">
        <f t="shared" si="145"/>
        <v>0</v>
      </c>
      <c r="U247" s="84">
        <f t="shared" si="146"/>
        <v>0</v>
      </c>
      <c r="V247" s="83"/>
      <c r="W247" s="84">
        <f t="shared" si="147"/>
        <v>0</v>
      </c>
      <c r="X247" s="84">
        <f t="shared" si="148"/>
        <v>0</v>
      </c>
      <c r="Y247" s="84">
        <f t="shared" si="149"/>
        <v>0</v>
      </c>
      <c r="Z247" s="85"/>
      <c r="AA247" s="86">
        <f t="shared" si="150"/>
        <v>0</v>
      </c>
      <c r="AB247" s="161">
        <f>(S247+T247+U247+S248+T248+U248+U249+T249+S249)*AB$20/100</f>
        <v>0</v>
      </c>
      <c r="AC247" s="162"/>
      <c r="AD247" s="162"/>
      <c r="AE247" s="163"/>
      <c r="AF247" s="85"/>
      <c r="AG247" s="138">
        <f>AA247+AA248+AA249+Y247+Y248+Y249+X247+X248+X249+W247+W248+W249+U247+U248+U249+T249+T248+T247+S247+S248+S249+O247+M247+K247+AB247+AC247+AD247+AE247+AF247+AF248+AF249</f>
        <v>0</v>
      </c>
    </row>
    <row r="248" spans="1:33" ht="14.25" x14ac:dyDescent="0.15">
      <c r="A248" s="141"/>
      <c r="B248" s="125"/>
      <c r="C248" s="125"/>
      <c r="D248" s="125"/>
      <c r="E248" s="125"/>
      <c r="F248" s="125"/>
      <c r="G248" s="87"/>
      <c r="H248" s="82"/>
      <c r="I248" s="154"/>
      <c r="J248" s="154"/>
      <c r="K248" s="154"/>
      <c r="L248" s="156"/>
      <c r="M248" s="152"/>
      <c r="N248" s="159"/>
      <c r="O248" s="152"/>
      <c r="P248" s="85"/>
      <c r="Q248" s="85"/>
      <c r="R248" s="85"/>
      <c r="S248" s="84">
        <f t="shared" si="144"/>
        <v>0</v>
      </c>
      <c r="T248" s="84">
        <f t="shared" si="145"/>
        <v>0</v>
      </c>
      <c r="U248" s="84">
        <f t="shared" si="146"/>
        <v>0</v>
      </c>
      <c r="V248" s="85"/>
      <c r="W248" s="84">
        <f t="shared" si="147"/>
        <v>0</v>
      </c>
      <c r="X248" s="84">
        <f t="shared" si="148"/>
        <v>0</v>
      </c>
      <c r="Y248" s="84">
        <f t="shared" si="149"/>
        <v>0</v>
      </c>
      <c r="Z248" s="85"/>
      <c r="AA248" s="86">
        <f t="shared" si="150"/>
        <v>0</v>
      </c>
      <c r="AB248" s="154"/>
      <c r="AC248" s="162"/>
      <c r="AD248" s="162"/>
      <c r="AE248" s="156"/>
      <c r="AF248" s="85"/>
      <c r="AG248" s="139"/>
    </row>
    <row r="249" spans="1:33" ht="14.25" x14ac:dyDescent="0.15">
      <c r="A249" s="142"/>
      <c r="B249" s="125"/>
      <c r="C249" s="125"/>
      <c r="D249" s="125"/>
      <c r="E249" s="125"/>
      <c r="F249" s="125"/>
      <c r="G249" s="87"/>
      <c r="H249" s="82"/>
      <c r="I249" s="155"/>
      <c r="J249" s="155"/>
      <c r="K249" s="155"/>
      <c r="L249" s="157"/>
      <c r="M249" s="153"/>
      <c r="N249" s="160"/>
      <c r="O249" s="153"/>
      <c r="P249" s="85"/>
      <c r="Q249" s="85"/>
      <c r="R249" s="85"/>
      <c r="S249" s="84">
        <f t="shared" si="144"/>
        <v>0</v>
      </c>
      <c r="T249" s="84">
        <f t="shared" si="145"/>
        <v>0</v>
      </c>
      <c r="U249" s="84">
        <f t="shared" si="146"/>
        <v>0</v>
      </c>
      <c r="V249" s="85"/>
      <c r="W249" s="84">
        <f t="shared" si="147"/>
        <v>0</v>
      </c>
      <c r="X249" s="84">
        <f t="shared" si="148"/>
        <v>0</v>
      </c>
      <c r="Y249" s="84">
        <f t="shared" si="149"/>
        <v>0</v>
      </c>
      <c r="Z249" s="85"/>
      <c r="AA249" s="86">
        <f t="shared" si="150"/>
        <v>0</v>
      </c>
      <c r="AB249" s="155"/>
      <c r="AC249" s="162"/>
      <c r="AD249" s="162"/>
      <c r="AE249" s="157"/>
      <c r="AF249" s="85"/>
      <c r="AG249" s="139"/>
    </row>
    <row r="250" spans="1:33" ht="14.25" x14ac:dyDescent="0.15">
      <c r="A250" s="140">
        <v>5</v>
      </c>
      <c r="B250" s="146" t="s">
        <v>325</v>
      </c>
      <c r="C250" s="146"/>
      <c r="D250" s="146"/>
      <c r="E250" s="146"/>
      <c r="F250" s="146">
        <v>0</v>
      </c>
      <c r="G250" s="81"/>
      <c r="H250" s="82">
        <f>[1]Лист1!H52</f>
        <v>0</v>
      </c>
      <c r="I250" s="152"/>
      <c r="J250" s="152"/>
      <c r="K250" s="152"/>
      <c r="L250" s="156"/>
      <c r="M250" s="152">
        <f>I250*L250/100</f>
        <v>0</v>
      </c>
      <c r="N250" s="158"/>
      <c r="O250" s="152">
        <f>$I250*N250/100</f>
        <v>0</v>
      </c>
      <c r="P250" s="83"/>
      <c r="Q250" s="88"/>
      <c r="R250" s="88"/>
      <c r="S250" s="84">
        <f t="shared" si="144"/>
        <v>0</v>
      </c>
      <c r="T250" s="84">
        <f t="shared" si="145"/>
        <v>0</v>
      </c>
      <c r="U250" s="84">
        <f t="shared" si="146"/>
        <v>0</v>
      </c>
      <c r="V250" s="83"/>
      <c r="W250" s="84">
        <f t="shared" si="147"/>
        <v>0</v>
      </c>
      <c r="X250" s="84">
        <f t="shared" si="148"/>
        <v>0</v>
      </c>
      <c r="Y250" s="84">
        <f t="shared" si="149"/>
        <v>0</v>
      </c>
      <c r="Z250" s="85"/>
      <c r="AA250" s="86">
        <f t="shared" si="150"/>
        <v>0</v>
      </c>
      <c r="AB250" s="161">
        <f>(S250+T250+U250+S251+T251+U251+U252+T252+S252)*AB$20/100</f>
        <v>0</v>
      </c>
      <c r="AC250" s="162"/>
      <c r="AD250" s="162"/>
      <c r="AE250" s="163"/>
      <c r="AF250" s="85"/>
      <c r="AG250" s="138">
        <f>AA250+AA251+AA252+Y250+Y251+Y252+X250+X251+X252+W250+W251+W252+U250+U251+U252+T252+T251+T250+S250+S251+S252+O250+M250+K250+AB250+AC250+AD250+AE250+AF250+AF251+AF252</f>
        <v>0</v>
      </c>
    </row>
    <row r="251" spans="1:33" ht="14.25" x14ac:dyDescent="0.15">
      <c r="A251" s="141"/>
      <c r="B251" s="140"/>
      <c r="C251" s="140"/>
      <c r="D251" s="140"/>
      <c r="E251" s="140"/>
      <c r="F251" s="140"/>
      <c r="G251" s="87"/>
      <c r="H251" s="82">
        <f>[1]Лист1!H53</f>
        <v>0</v>
      </c>
      <c r="I251" s="154"/>
      <c r="J251" s="154"/>
      <c r="K251" s="154"/>
      <c r="L251" s="156"/>
      <c r="M251" s="152"/>
      <c r="N251" s="159"/>
      <c r="O251" s="152"/>
      <c r="P251" s="85"/>
      <c r="Q251" s="85"/>
      <c r="R251" s="85"/>
      <c r="S251" s="84">
        <f t="shared" si="144"/>
        <v>0</v>
      </c>
      <c r="T251" s="84">
        <f t="shared" si="145"/>
        <v>0</v>
      </c>
      <c r="U251" s="84">
        <f t="shared" si="146"/>
        <v>0</v>
      </c>
      <c r="V251" s="85"/>
      <c r="W251" s="84">
        <f t="shared" si="147"/>
        <v>0</v>
      </c>
      <c r="X251" s="84">
        <f t="shared" si="148"/>
        <v>0</v>
      </c>
      <c r="Y251" s="84">
        <f t="shared" si="149"/>
        <v>0</v>
      </c>
      <c r="Z251" s="85"/>
      <c r="AA251" s="86">
        <f t="shared" si="150"/>
        <v>0</v>
      </c>
      <c r="AB251" s="154"/>
      <c r="AC251" s="162"/>
      <c r="AD251" s="162"/>
      <c r="AE251" s="156"/>
      <c r="AF251" s="85"/>
      <c r="AG251" s="139"/>
    </row>
    <row r="252" spans="1:33" ht="14.25" x14ac:dyDescent="0.15">
      <c r="A252" s="142"/>
      <c r="B252" s="147"/>
      <c r="C252" s="147"/>
      <c r="D252" s="147"/>
      <c r="E252" s="147"/>
      <c r="F252" s="147"/>
      <c r="G252" s="87"/>
      <c r="H252" s="82">
        <f>[1]Лист1!H54</f>
        <v>0</v>
      </c>
      <c r="I252" s="155"/>
      <c r="J252" s="155"/>
      <c r="K252" s="155"/>
      <c r="L252" s="157"/>
      <c r="M252" s="153"/>
      <c r="N252" s="160"/>
      <c r="O252" s="153"/>
      <c r="P252" s="85"/>
      <c r="Q252" s="85"/>
      <c r="R252" s="85"/>
      <c r="S252" s="84">
        <f t="shared" si="144"/>
        <v>0</v>
      </c>
      <c r="T252" s="84">
        <f t="shared" si="145"/>
        <v>0</v>
      </c>
      <c r="U252" s="84">
        <f t="shared" si="146"/>
        <v>0</v>
      </c>
      <c r="V252" s="85"/>
      <c r="W252" s="84">
        <f t="shared" si="147"/>
        <v>0</v>
      </c>
      <c r="X252" s="84">
        <f t="shared" si="148"/>
        <v>0</v>
      </c>
      <c r="Y252" s="84">
        <f t="shared" si="149"/>
        <v>0</v>
      </c>
      <c r="Z252" s="85"/>
      <c r="AA252" s="86">
        <f t="shared" si="150"/>
        <v>0</v>
      </c>
      <c r="AB252" s="155"/>
      <c r="AC252" s="162"/>
      <c r="AD252" s="162"/>
      <c r="AE252" s="157"/>
      <c r="AF252" s="85"/>
      <c r="AG252" s="139"/>
    </row>
    <row r="253" spans="1:33" ht="14.25" x14ac:dyDescent="0.15">
      <c r="A253" s="140">
        <v>6</v>
      </c>
      <c r="B253" s="146" t="s">
        <v>326</v>
      </c>
      <c r="C253" s="146"/>
      <c r="D253" s="146"/>
      <c r="E253" s="146"/>
      <c r="F253" s="146">
        <v>0</v>
      </c>
      <c r="G253" s="81"/>
      <c r="H253" s="82">
        <f t="shared" si="143"/>
        <v>0</v>
      </c>
      <c r="I253" s="152">
        <f>IF((S253+T253+U253+S254+T254+U254+U255+T255+S255)&lt;=$H$21,(S253+T253+U253+S254+T254+U254+U255+T255+S255),$H$21)</f>
        <v>0</v>
      </c>
      <c r="J253" s="152">
        <f>IF(F253&lt;=0,0,IF(F253&lt;=2,5,IF(F253&lt;=4,10,IF(F253&lt;=9,15,IF(F253&lt;=14,20,IF(F253&gt;=15,25,))))))</f>
        <v>0</v>
      </c>
      <c r="K253" s="152">
        <f>(I253)*J253/100</f>
        <v>0</v>
      </c>
      <c r="L253" s="156"/>
      <c r="M253" s="152">
        <f>I253*L253/100</f>
        <v>0</v>
      </c>
      <c r="N253" s="158"/>
      <c r="O253" s="152">
        <f>$I253*N253/100</f>
        <v>0</v>
      </c>
      <c r="P253" s="83"/>
      <c r="Q253" s="83"/>
      <c r="R253" s="83"/>
      <c r="S253" s="84">
        <f t="shared" si="144"/>
        <v>0</v>
      </c>
      <c r="T253" s="84">
        <f t="shared" si="145"/>
        <v>0</v>
      </c>
      <c r="U253" s="84">
        <f t="shared" si="146"/>
        <v>0</v>
      </c>
      <c r="V253" s="83"/>
      <c r="W253" s="84">
        <f t="shared" si="147"/>
        <v>0</v>
      </c>
      <c r="X253" s="84">
        <f t="shared" si="148"/>
        <v>0</v>
      </c>
      <c r="Y253" s="84">
        <f t="shared" si="149"/>
        <v>0</v>
      </c>
      <c r="Z253" s="85"/>
      <c r="AA253" s="86">
        <f t="shared" si="150"/>
        <v>0</v>
      </c>
      <c r="AB253" s="161">
        <f>(S253+T253+U253+S254+T254+U254+U255+T255+S255)*AB$20/100</f>
        <v>0</v>
      </c>
      <c r="AC253" s="162"/>
      <c r="AD253" s="162"/>
      <c r="AE253" s="163"/>
      <c r="AF253" s="85"/>
      <c r="AG253" s="138">
        <f>AA253+AA254+AA255+Y253+Y254+Y255+X253+X254+X255+W253+W254+W255+U253+U254+U255+T255+T254+T253+S253+S254+S255+O253+M253+K253+AB253+AC253+AD253+AE253+AF253+AF254+AF255</f>
        <v>0</v>
      </c>
    </row>
    <row r="254" spans="1:33" ht="14.25" x14ac:dyDescent="0.15">
      <c r="A254" s="141"/>
      <c r="B254" s="140"/>
      <c r="C254" s="140"/>
      <c r="D254" s="140"/>
      <c r="E254" s="140"/>
      <c r="F254" s="140"/>
      <c r="G254" s="87"/>
      <c r="H254" s="82">
        <f t="shared" si="143"/>
        <v>0</v>
      </c>
      <c r="I254" s="154"/>
      <c r="J254" s="154"/>
      <c r="K254" s="154"/>
      <c r="L254" s="156"/>
      <c r="M254" s="152"/>
      <c r="N254" s="159"/>
      <c r="O254" s="152"/>
      <c r="P254" s="85"/>
      <c r="Q254" s="85"/>
      <c r="R254" s="85"/>
      <c r="S254" s="84">
        <f t="shared" si="144"/>
        <v>0</v>
      </c>
      <c r="T254" s="84">
        <f t="shared" si="145"/>
        <v>0</v>
      </c>
      <c r="U254" s="84">
        <f t="shared" si="146"/>
        <v>0</v>
      </c>
      <c r="V254" s="85"/>
      <c r="W254" s="84">
        <f t="shared" si="147"/>
        <v>0</v>
      </c>
      <c r="X254" s="84">
        <f t="shared" si="148"/>
        <v>0</v>
      </c>
      <c r="Y254" s="84">
        <f t="shared" si="149"/>
        <v>0</v>
      </c>
      <c r="Z254" s="85"/>
      <c r="AA254" s="86">
        <f t="shared" si="150"/>
        <v>0</v>
      </c>
      <c r="AB254" s="154"/>
      <c r="AC254" s="162"/>
      <c r="AD254" s="162"/>
      <c r="AE254" s="156"/>
      <c r="AF254" s="85"/>
      <c r="AG254" s="139"/>
    </row>
    <row r="255" spans="1:33" ht="14.25" x14ac:dyDescent="0.15">
      <c r="A255" s="142"/>
      <c r="B255" s="147"/>
      <c r="C255" s="147"/>
      <c r="D255" s="147"/>
      <c r="E255" s="147"/>
      <c r="F255" s="147"/>
      <c r="G255" s="87"/>
      <c r="H255" s="82">
        <f t="shared" si="143"/>
        <v>0</v>
      </c>
      <c r="I255" s="155"/>
      <c r="J255" s="155"/>
      <c r="K255" s="155"/>
      <c r="L255" s="157"/>
      <c r="M255" s="153"/>
      <c r="N255" s="160"/>
      <c r="O255" s="153"/>
      <c r="P255" s="85"/>
      <c r="Q255" s="85"/>
      <c r="R255" s="85"/>
      <c r="S255" s="84">
        <f t="shared" si="144"/>
        <v>0</v>
      </c>
      <c r="T255" s="84">
        <f t="shared" si="145"/>
        <v>0</v>
      </c>
      <c r="U255" s="84">
        <f t="shared" si="146"/>
        <v>0</v>
      </c>
      <c r="V255" s="85"/>
      <c r="W255" s="84">
        <f t="shared" si="147"/>
        <v>0</v>
      </c>
      <c r="X255" s="84">
        <f t="shared" si="148"/>
        <v>0</v>
      </c>
      <c r="Y255" s="84">
        <f t="shared" si="149"/>
        <v>0</v>
      </c>
      <c r="Z255" s="85"/>
      <c r="AA255" s="86">
        <f t="shared" si="150"/>
        <v>0</v>
      </c>
      <c r="AB255" s="155"/>
      <c r="AC255" s="162"/>
      <c r="AD255" s="162"/>
      <c r="AE255" s="157"/>
      <c r="AF255" s="85"/>
      <c r="AG255" s="139"/>
    </row>
    <row r="256" spans="1:33" ht="14.25" x14ac:dyDescent="0.15">
      <c r="A256" s="140">
        <v>7</v>
      </c>
      <c r="B256" s="146"/>
      <c r="C256" s="146"/>
      <c r="D256" s="146"/>
      <c r="E256" s="146"/>
      <c r="F256" s="146"/>
      <c r="G256" s="81"/>
      <c r="H256" s="82">
        <f t="shared" si="143"/>
        <v>0</v>
      </c>
      <c r="I256" s="152">
        <f>IF((S256+T256+U256+S257+T257+U257+U258+T258+S258)&lt;=$H$21,(S256+T256+U256+S257+T257+U257+U258+T258+S258),$H$21)</f>
        <v>0</v>
      </c>
      <c r="J256" s="152">
        <f>IF(F256&lt;=0,0,IF(F256&lt;=2,5,IF(F256&lt;=4,10,IF(F256&lt;=9,15,IF(F256&lt;=14,20,IF(F256&gt;=15,25,))))))</f>
        <v>0</v>
      </c>
      <c r="K256" s="152">
        <f>(I256)*J256/100</f>
        <v>0</v>
      </c>
      <c r="L256" s="156"/>
      <c r="M256" s="152">
        <f>I256*L256/100</f>
        <v>0</v>
      </c>
      <c r="N256" s="158"/>
      <c r="O256" s="152">
        <f>$I256*N256/100</f>
        <v>0</v>
      </c>
      <c r="P256" s="83"/>
      <c r="Q256" s="83"/>
      <c r="R256" s="83"/>
      <c r="S256" s="84">
        <f t="shared" si="144"/>
        <v>0</v>
      </c>
      <c r="T256" s="84">
        <f t="shared" si="145"/>
        <v>0</v>
      </c>
      <c r="U256" s="84">
        <f t="shared" si="146"/>
        <v>0</v>
      </c>
      <c r="V256" s="83"/>
      <c r="W256" s="84">
        <f t="shared" si="147"/>
        <v>0</v>
      </c>
      <c r="X256" s="84">
        <f t="shared" si="148"/>
        <v>0</v>
      </c>
      <c r="Y256" s="84">
        <f t="shared" si="149"/>
        <v>0</v>
      </c>
      <c r="Z256" s="85"/>
      <c r="AA256" s="86">
        <f t="shared" si="150"/>
        <v>0</v>
      </c>
      <c r="AB256" s="161">
        <f>(S256+T256+U256+S257+T257+U257+U258+T258+S258)*AB$20/100</f>
        <v>0</v>
      </c>
      <c r="AC256" s="162"/>
      <c r="AD256" s="162"/>
      <c r="AE256" s="163"/>
      <c r="AF256" s="85"/>
      <c r="AG256" s="138">
        <f>AA256+AA257+AA258+Y256+Y257+Y258+X256+X257+X258+W256+W257+W258+U256+U257+U258+T258+T257+T256+S256+S257+S258+O256+M256+K256+AB256+AC256+AD256+AE256+AF256+AF257+AF258</f>
        <v>0</v>
      </c>
    </row>
    <row r="257" spans="1:33" ht="14.25" x14ac:dyDescent="0.15">
      <c r="A257" s="141"/>
      <c r="B257" s="140"/>
      <c r="C257" s="140"/>
      <c r="D257" s="140"/>
      <c r="E257" s="140"/>
      <c r="F257" s="140"/>
      <c r="G257" s="87"/>
      <c r="H257" s="82">
        <f t="shared" si="143"/>
        <v>0</v>
      </c>
      <c r="I257" s="154"/>
      <c r="J257" s="154"/>
      <c r="K257" s="154"/>
      <c r="L257" s="156"/>
      <c r="M257" s="152"/>
      <c r="N257" s="159"/>
      <c r="O257" s="152"/>
      <c r="P257" s="85"/>
      <c r="Q257" s="85"/>
      <c r="R257" s="85"/>
      <c r="S257" s="84">
        <f t="shared" si="144"/>
        <v>0</v>
      </c>
      <c r="T257" s="84">
        <f t="shared" si="145"/>
        <v>0</v>
      </c>
      <c r="U257" s="84">
        <f t="shared" si="146"/>
        <v>0</v>
      </c>
      <c r="V257" s="85"/>
      <c r="W257" s="84">
        <f t="shared" si="147"/>
        <v>0</v>
      </c>
      <c r="X257" s="84">
        <f t="shared" si="148"/>
        <v>0</v>
      </c>
      <c r="Y257" s="84">
        <f t="shared" si="149"/>
        <v>0</v>
      </c>
      <c r="Z257" s="85"/>
      <c r="AA257" s="86">
        <f t="shared" si="150"/>
        <v>0</v>
      </c>
      <c r="AB257" s="154"/>
      <c r="AC257" s="162"/>
      <c r="AD257" s="162"/>
      <c r="AE257" s="156"/>
      <c r="AF257" s="85"/>
      <c r="AG257" s="139"/>
    </row>
    <row r="258" spans="1:33" ht="14.25" x14ac:dyDescent="0.15">
      <c r="A258" s="142"/>
      <c r="B258" s="147"/>
      <c r="C258" s="147"/>
      <c r="D258" s="147"/>
      <c r="E258" s="147"/>
      <c r="F258" s="147"/>
      <c r="G258" s="87"/>
      <c r="H258" s="82">
        <f t="shared" si="143"/>
        <v>0</v>
      </c>
      <c r="I258" s="155"/>
      <c r="J258" s="155"/>
      <c r="K258" s="155"/>
      <c r="L258" s="157"/>
      <c r="M258" s="153"/>
      <c r="N258" s="160"/>
      <c r="O258" s="153"/>
      <c r="P258" s="85"/>
      <c r="Q258" s="85"/>
      <c r="R258" s="85"/>
      <c r="S258" s="84">
        <f t="shared" si="144"/>
        <v>0</v>
      </c>
      <c r="T258" s="84">
        <f t="shared" si="145"/>
        <v>0</v>
      </c>
      <c r="U258" s="84">
        <f t="shared" si="146"/>
        <v>0</v>
      </c>
      <c r="V258" s="85"/>
      <c r="W258" s="84">
        <f t="shared" si="147"/>
        <v>0</v>
      </c>
      <c r="X258" s="84">
        <f t="shared" si="148"/>
        <v>0</v>
      </c>
      <c r="Y258" s="84">
        <f t="shared" si="149"/>
        <v>0</v>
      </c>
      <c r="Z258" s="85"/>
      <c r="AA258" s="86">
        <f t="shared" si="150"/>
        <v>0</v>
      </c>
      <c r="AB258" s="155"/>
      <c r="AC258" s="162"/>
      <c r="AD258" s="162"/>
      <c r="AE258" s="157"/>
      <c r="AF258" s="85"/>
      <c r="AG258" s="139"/>
    </row>
    <row r="259" spans="1:33" ht="14.25" x14ac:dyDescent="0.15">
      <c r="A259" s="140">
        <v>8</v>
      </c>
      <c r="B259" s="143"/>
      <c r="C259" s="146"/>
      <c r="D259" s="146"/>
      <c r="E259" s="146"/>
      <c r="F259" s="146"/>
      <c r="G259" s="81"/>
      <c r="H259" s="82">
        <f t="shared" si="143"/>
        <v>0</v>
      </c>
      <c r="I259" s="152">
        <f>IF((S259+T259+U259+S260+T260+U260+U261+T261+S261)&lt;=$H$21,(S259+T259+U259+S260+T260+U260+U261+T261+S261),$H$21)</f>
        <v>0</v>
      </c>
      <c r="J259" s="152">
        <f>IF(F259&lt;=0,0,IF(F259&lt;=2,5,IF(F259&lt;=4,10,IF(F259&lt;=9,15,IF(F259&lt;=14,20,IF(F259&gt;=15,25,))))))</f>
        <v>0</v>
      </c>
      <c r="K259" s="152">
        <f>(I259)*J259/100</f>
        <v>0</v>
      </c>
      <c r="L259" s="156"/>
      <c r="M259" s="152">
        <f>I259*L259/100</f>
        <v>0</v>
      </c>
      <c r="N259" s="158"/>
      <c r="O259" s="152">
        <f>$I259*N259/100</f>
        <v>0</v>
      </c>
      <c r="P259" s="83"/>
      <c r="Q259" s="83"/>
      <c r="R259" s="83"/>
      <c r="S259" s="84">
        <f t="shared" si="144"/>
        <v>0</v>
      </c>
      <c r="T259" s="84">
        <f t="shared" si="145"/>
        <v>0</v>
      </c>
      <c r="U259" s="84">
        <f t="shared" si="146"/>
        <v>0</v>
      </c>
      <c r="V259" s="83"/>
      <c r="W259" s="84">
        <f t="shared" si="147"/>
        <v>0</v>
      </c>
      <c r="X259" s="84">
        <f t="shared" si="148"/>
        <v>0</v>
      </c>
      <c r="Y259" s="84">
        <f t="shared" si="149"/>
        <v>0</v>
      </c>
      <c r="Z259" s="85"/>
      <c r="AA259" s="86">
        <f t="shared" si="150"/>
        <v>0</v>
      </c>
      <c r="AB259" s="161">
        <f>(S259+T259+U259+S260+T260+U260+U261+T261+S261)*AB$20/100</f>
        <v>0</v>
      </c>
      <c r="AC259" s="162"/>
      <c r="AD259" s="162"/>
      <c r="AE259" s="163"/>
      <c r="AF259" s="85"/>
      <c r="AG259" s="138">
        <f>AA259+AA260+AA261+Y259+Y260+Y261+X259+X260+X261+W259+W260+W261+U259+U260+U261+T261+T260+T259+S259+S260+S261+O259+M259+K259+AB259+AC259+AD259+AE259+AF259+AF260+AF261</f>
        <v>0</v>
      </c>
    </row>
    <row r="260" spans="1:33" ht="14.25" x14ac:dyDescent="0.15">
      <c r="A260" s="141"/>
      <c r="B260" s="144"/>
      <c r="C260" s="140"/>
      <c r="D260" s="140"/>
      <c r="E260" s="140"/>
      <c r="F260" s="140"/>
      <c r="G260" s="87"/>
      <c r="H260" s="82">
        <f t="shared" si="143"/>
        <v>0</v>
      </c>
      <c r="I260" s="154"/>
      <c r="J260" s="154"/>
      <c r="K260" s="154"/>
      <c r="L260" s="156"/>
      <c r="M260" s="152"/>
      <c r="N260" s="159"/>
      <c r="O260" s="152"/>
      <c r="P260" s="85"/>
      <c r="Q260" s="85"/>
      <c r="R260" s="85"/>
      <c r="S260" s="84">
        <f t="shared" si="144"/>
        <v>0</v>
      </c>
      <c r="T260" s="84">
        <f t="shared" si="145"/>
        <v>0</v>
      </c>
      <c r="U260" s="84">
        <f t="shared" si="146"/>
        <v>0</v>
      </c>
      <c r="V260" s="85"/>
      <c r="W260" s="84">
        <f t="shared" si="147"/>
        <v>0</v>
      </c>
      <c r="X260" s="84">
        <f t="shared" si="148"/>
        <v>0</v>
      </c>
      <c r="Y260" s="84">
        <f t="shared" si="149"/>
        <v>0</v>
      </c>
      <c r="Z260" s="85"/>
      <c r="AA260" s="86">
        <f t="shared" si="150"/>
        <v>0</v>
      </c>
      <c r="AB260" s="154"/>
      <c r="AC260" s="162"/>
      <c r="AD260" s="162"/>
      <c r="AE260" s="156"/>
      <c r="AF260" s="85"/>
      <c r="AG260" s="139"/>
    </row>
    <row r="261" spans="1:33" ht="14.25" x14ac:dyDescent="0.15">
      <c r="A261" s="142"/>
      <c r="B261" s="145"/>
      <c r="C261" s="147"/>
      <c r="D261" s="147"/>
      <c r="E261" s="147"/>
      <c r="F261" s="147"/>
      <c r="G261" s="87"/>
      <c r="H261" s="82">
        <f t="shared" si="143"/>
        <v>0</v>
      </c>
      <c r="I261" s="155"/>
      <c r="J261" s="155"/>
      <c r="K261" s="155"/>
      <c r="L261" s="157"/>
      <c r="M261" s="153"/>
      <c r="N261" s="160"/>
      <c r="O261" s="153"/>
      <c r="P261" s="85"/>
      <c r="Q261" s="85"/>
      <c r="R261" s="85"/>
      <c r="S261" s="84">
        <f t="shared" si="144"/>
        <v>0</v>
      </c>
      <c r="T261" s="84">
        <f t="shared" si="145"/>
        <v>0</v>
      </c>
      <c r="U261" s="84">
        <f t="shared" si="146"/>
        <v>0</v>
      </c>
      <c r="V261" s="85"/>
      <c r="W261" s="84">
        <f t="shared" si="147"/>
        <v>0</v>
      </c>
      <c r="X261" s="84">
        <f t="shared" si="148"/>
        <v>0</v>
      </c>
      <c r="Y261" s="84">
        <f t="shared" si="149"/>
        <v>0</v>
      </c>
      <c r="Z261" s="85"/>
      <c r="AA261" s="86">
        <f t="shared" si="150"/>
        <v>0</v>
      </c>
      <c r="AB261" s="155"/>
      <c r="AC261" s="162"/>
      <c r="AD261" s="162"/>
      <c r="AE261" s="157"/>
      <c r="AF261" s="85"/>
      <c r="AG261" s="139"/>
    </row>
    <row r="262" spans="1:33" ht="14.25" x14ac:dyDescent="0.15">
      <c r="A262" s="140">
        <v>9</v>
      </c>
      <c r="B262" s="146"/>
      <c r="C262" s="146"/>
      <c r="D262" s="146"/>
      <c r="E262" s="146"/>
      <c r="F262" s="146"/>
      <c r="G262" s="81"/>
      <c r="H262" s="82">
        <f t="shared" si="143"/>
        <v>0</v>
      </c>
      <c r="I262" s="152">
        <f>IF((S262+T262+U262+S263+T263+U263+U264+T264+S264)&lt;=$H$21,(S262+T262+U262+S263+T263+U263+U264+T264+S264),$H$21)</f>
        <v>0</v>
      </c>
      <c r="J262" s="152">
        <f>IF(F262&lt;=0,0,IF(F262&lt;=2,5,IF(F262&lt;=4,10,IF(F262&lt;=9,15,IF(F262&lt;=14,20,IF(F262&gt;=15,25,))))))</f>
        <v>0</v>
      </c>
      <c r="K262" s="152">
        <f>(I262)*J262/100</f>
        <v>0</v>
      </c>
      <c r="L262" s="156"/>
      <c r="M262" s="152">
        <f>I262*L262/100</f>
        <v>0</v>
      </c>
      <c r="N262" s="158"/>
      <c r="O262" s="152">
        <f>$I262*N262/100</f>
        <v>0</v>
      </c>
      <c r="P262" s="83"/>
      <c r="Q262" s="83"/>
      <c r="R262" s="83"/>
      <c r="S262" s="84">
        <f t="shared" si="144"/>
        <v>0</v>
      </c>
      <c r="T262" s="84">
        <f t="shared" si="145"/>
        <v>0</v>
      </c>
      <c r="U262" s="84">
        <f t="shared" si="146"/>
        <v>0</v>
      </c>
      <c r="V262" s="83"/>
      <c r="W262" s="84">
        <f t="shared" si="147"/>
        <v>0</v>
      </c>
      <c r="X262" s="84">
        <f t="shared" si="148"/>
        <v>0</v>
      </c>
      <c r="Y262" s="84">
        <f t="shared" si="149"/>
        <v>0</v>
      </c>
      <c r="Z262" s="85"/>
      <c r="AA262" s="86">
        <f t="shared" si="150"/>
        <v>0</v>
      </c>
      <c r="AB262" s="161">
        <f>(S262+T262+U262+S263+T263+U263+U264+T264+S264)*AB$20/100</f>
        <v>0</v>
      </c>
      <c r="AC262" s="162"/>
      <c r="AD262" s="162"/>
      <c r="AE262" s="163"/>
      <c r="AF262" s="85"/>
      <c r="AG262" s="138">
        <f>AA262+AA263+AA264+Y262+Y263+Y264+X262+X263+X264+W262+W263+W264+U262+U263+U264+T264+T263+T262+S262+S263+S264+O262+M262+K262+AB262+AC262+AD262+AE262+AF262+AF263+AF264</f>
        <v>0</v>
      </c>
    </row>
    <row r="263" spans="1:33" ht="14.25" x14ac:dyDescent="0.15">
      <c r="A263" s="141"/>
      <c r="B263" s="140"/>
      <c r="C263" s="140"/>
      <c r="D263" s="140"/>
      <c r="E263" s="140"/>
      <c r="F263" s="140"/>
      <c r="G263" s="87"/>
      <c r="H263" s="82">
        <f t="shared" si="143"/>
        <v>0</v>
      </c>
      <c r="I263" s="154"/>
      <c r="J263" s="154"/>
      <c r="K263" s="154"/>
      <c r="L263" s="156"/>
      <c r="M263" s="152"/>
      <c r="N263" s="159"/>
      <c r="O263" s="152"/>
      <c r="P263" s="85"/>
      <c r="Q263" s="85"/>
      <c r="R263" s="85"/>
      <c r="S263" s="84">
        <f t="shared" si="144"/>
        <v>0</v>
      </c>
      <c r="T263" s="84">
        <f t="shared" si="145"/>
        <v>0</v>
      </c>
      <c r="U263" s="84">
        <f t="shared" si="146"/>
        <v>0</v>
      </c>
      <c r="V263" s="85"/>
      <c r="W263" s="84">
        <f t="shared" si="147"/>
        <v>0</v>
      </c>
      <c r="X263" s="84">
        <f t="shared" si="148"/>
        <v>0</v>
      </c>
      <c r="Y263" s="84">
        <f t="shared" si="149"/>
        <v>0</v>
      </c>
      <c r="Z263" s="85"/>
      <c r="AA263" s="86">
        <f t="shared" si="150"/>
        <v>0</v>
      </c>
      <c r="AB263" s="154"/>
      <c r="AC263" s="162"/>
      <c r="AD263" s="162"/>
      <c r="AE263" s="156"/>
      <c r="AF263" s="85"/>
      <c r="AG263" s="139"/>
    </row>
    <row r="264" spans="1:33" ht="14.25" x14ac:dyDescent="0.15">
      <c r="A264" s="142"/>
      <c r="B264" s="147"/>
      <c r="C264" s="147"/>
      <c r="D264" s="147"/>
      <c r="E264" s="147"/>
      <c r="F264" s="147"/>
      <c r="G264" s="87"/>
      <c r="H264" s="82">
        <f t="shared" si="143"/>
        <v>0</v>
      </c>
      <c r="I264" s="155"/>
      <c r="J264" s="155"/>
      <c r="K264" s="155"/>
      <c r="L264" s="157"/>
      <c r="M264" s="153"/>
      <c r="N264" s="160"/>
      <c r="O264" s="153"/>
      <c r="P264" s="85"/>
      <c r="Q264" s="85"/>
      <c r="R264" s="85"/>
      <c r="S264" s="84">
        <f t="shared" si="144"/>
        <v>0</v>
      </c>
      <c r="T264" s="84">
        <f t="shared" si="145"/>
        <v>0</v>
      </c>
      <c r="U264" s="84">
        <f t="shared" si="146"/>
        <v>0</v>
      </c>
      <c r="V264" s="85"/>
      <c r="W264" s="84">
        <f t="shared" si="147"/>
        <v>0</v>
      </c>
      <c r="X264" s="84">
        <f t="shared" si="148"/>
        <v>0</v>
      </c>
      <c r="Y264" s="84">
        <f t="shared" si="149"/>
        <v>0</v>
      </c>
      <c r="Z264" s="85"/>
      <c r="AA264" s="86">
        <f t="shared" si="150"/>
        <v>0</v>
      </c>
      <c r="AB264" s="155"/>
      <c r="AC264" s="162"/>
      <c r="AD264" s="162"/>
      <c r="AE264" s="157"/>
      <c r="AF264" s="85"/>
      <c r="AG264" s="139"/>
    </row>
    <row r="265" spans="1:33" ht="14.25" x14ac:dyDescent="0.15">
      <c r="A265" s="140">
        <v>10</v>
      </c>
      <c r="B265" s="146"/>
      <c r="C265" s="146"/>
      <c r="D265" s="146"/>
      <c r="E265" s="146"/>
      <c r="F265" s="146"/>
      <c r="G265" s="81"/>
      <c r="H265" s="82">
        <f t="shared" si="143"/>
        <v>0</v>
      </c>
      <c r="I265" s="152">
        <f>IF((S265+T265+U265+S266+T266+U266+U267+T267+S267)&lt;=$H$21,(S265+T265+U265+S266+T266+U266+U267+T267+S267),$H$21)</f>
        <v>0</v>
      </c>
      <c r="J265" s="152">
        <f>IF(F265&lt;=0,0,IF(F265&lt;=2,5,IF(F265&lt;=4,10,IF(F265&lt;=9,15,IF(F265&lt;=14,20,IF(F265&gt;=15,25,))))))</f>
        <v>0</v>
      </c>
      <c r="K265" s="152">
        <f>(I265)*J265/100</f>
        <v>0</v>
      </c>
      <c r="L265" s="156"/>
      <c r="M265" s="152">
        <f>I265*L265/100</f>
        <v>0</v>
      </c>
      <c r="N265" s="158"/>
      <c r="O265" s="152">
        <f>$I265*N265/100</f>
        <v>0</v>
      </c>
      <c r="P265" s="83"/>
      <c r="Q265" s="83"/>
      <c r="R265" s="83"/>
      <c r="S265" s="84">
        <f t="shared" si="144"/>
        <v>0</v>
      </c>
      <c r="T265" s="84">
        <f t="shared" si="145"/>
        <v>0</v>
      </c>
      <c r="U265" s="84">
        <f t="shared" si="146"/>
        <v>0</v>
      </c>
      <c r="V265" s="83"/>
      <c r="W265" s="84">
        <f t="shared" si="147"/>
        <v>0</v>
      </c>
      <c r="X265" s="84">
        <f t="shared" si="148"/>
        <v>0</v>
      </c>
      <c r="Y265" s="84">
        <f t="shared" si="149"/>
        <v>0</v>
      </c>
      <c r="Z265" s="85"/>
      <c r="AA265" s="86">
        <f t="shared" si="150"/>
        <v>0</v>
      </c>
      <c r="AB265" s="161">
        <f>(S265+T265+U265+S266+T266+U266+U267+T267+S267)*AB$20/100</f>
        <v>0</v>
      </c>
      <c r="AC265" s="162"/>
      <c r="AD265" s="162"/>
      <c r="AE265" s="163"/>
      <c r="AF265" s="85"/>
      <c r="AG265" s="138">
        <f>AA265+AA266+AA267+Y265+Y266+Y267+X265+X266+X267+W265+W266+W267+U265+U266+U267+T267+T266+T265+S265+S266+S267+O265+M265+K265+AB265+AC265+AD265+AE265+AF265+AF266+AF267</f>
        <v>0</v>
      </c>
    </row>
    <row r="266" spans="1:33" ht="14.25" x14ac:dyDescent="0.15">
      <c r="A266" s="141"/>
      <c r="B266" s="140"/>
      <c r="C266" s="140"/>
      <c r="D266" s="140"/>
      <c r="E266" s="140"/>
      <c r="F266" s="140"/>
      <c r="G266" s="87"/>
      <c r="H266" s="82">
        <f t="shared" si="143"/>
        <v>0</v>
      </c>
      <c r="I266" s="154"/>
      <c r="J266" s="154"/>
      <c r="K266" s="154"/>
      <c r="L266" s="156"/>
      <c r="M266" s="152"/>
      <c r="N266" s="159"/>
      <c r="O266" s="152"/>
      <c r="P266" s="85"/>
      <c r="Q266" s="85"/>
      <c r="R266" s="85"/>
      <c r="S266" s="84">
        <f t="shared" si="144"/>
        <v>0</v>
      </c>
      <c r="T266" s="84">
        <f t="shared" si="145"/>
        <v>0</v>
      </c>
      <c r="U266" s="84">
        <f t="shared" si="146"/>
        <v>0</v>
      </c>
      <c r="V266" s="85"/>
      <c r="W266" s="84">
        <f t="shared" si="147"/>
        <v>0</v>
      </c>
      <c r="X266" s="84">
        <f t="shared" si="148"/>
        <v>0</v>
      </c>
      <c r="Y266" s="84">
        <f t="shared" si="149"/>
        <v>0</v>
      </c>
      <c r="Z266" s="85"/>
      <c r="AA266" s="86">
        <f t="shared" si="150"/>
        <v>0</v>
      </c>
      <c r="AB266" s="154"/>
      <c r="AC266" s="162"/>
      <c r="AD266" s="162"/>
      <c r="AE266" s="156"/>
      <c r="AF266" s="85"/>
      <c r="AG266" s="139"/>
    </row>
    <row r="267" spans="1:33" ht="14.25" x14ac:dyDescent="0.15">
      <c r="A267" s="142"/>
      <c r="B267" s="147"/>
      <c r="C267" s="147"/>
      <c r="D267" s="147"/>
      <c r="E267" s="147"/>
      <c r="F267" s="147"/>
      <c r="G267" s="87"/>
      <c r="H267" s="82">
        <f t="shared" si="143"/>
        <v>0</v>
      </c>
      <c r="I267" s="155"/>
      <c r="J267" s="155"/>
      <c r="K267" s="155"/>
      <c r="L267" s="157"/>
      <c r="M267" s="153"/>
      <c r="N267" s="160"/>
      <c r="O267" s="153"/>
      <c r="P267" s="85"/>
      <c r="Q267" s="85"/>
      <c r="R267" s="85"/>
      <c r="S267" s="84">
        <f t="shared" si="144"/>
        <v>0</v>
      </c>
      <c r="T267" s="84">
        <f t="shared" si="145"/>
        <v>0</v>
      </c>
      <c r="U267" s="84">
        <f t="shared" si="146"/>
        <v>0</v>
      </c>
      <c r="V267" s="85"/>
      <c r="W267" s="84">
        <f t="shared" si="147"/>
        <v>0</v>
      </c>
      <c r="X267" s="84">
        <f t="shared" si="148"/>
        <v>0</v>
      </c>
      <c r="Y267" s="84">
        <f t="shared" si="149"/>
        <v>0</v>
      </c>
      <c r="Z267" s="85"/>
      <c r="AA267" s="86">
        <f t="shared" si="150"/>
        <v>0</v>
      </c>
      <c r="AB267" s="155"/>
      <c r="AC267" s="162"/>
      <c r="AD267" s="162"/>
      <c r="AE267" s="157"/>
      <c r="AF267" s="85"/>
      <c r="AG267" s="139"/>
    </row>
    <row r="268" spans="1:33" ht="14.25" x14ac:dyDescent="0.15">
      <c r="A268" s="140">
        <v>11</v>
      </c>
      <c r="B268" s="146"/>
      <c r="C268" s="146"/>
      <c r="D268" s="146"/>
      <c r="E268" s="146"/>
      <c r="F268" s="146"/>
      <c r="G268" s="81"/>
      <c r="H268" s="82">
        <f t="shared" si="143"/>
        <v>0</v>
      </c>
      <c r="I268" s="152">
        <f>IF((S268+T268+U268+S269+T269+U269+U270+T270+S270)&lt;=$H$21,(S268+T268+U268+S269+T269+U269+U270+T270+S270),$H$21)</f>
        <v>0</v>
      </c>
      <c r="J268" s="152">
        <f>IF(F268&lt;=0,0,IF(F268&lt;=2,5,IF(F268&lt;=4,10,IF(F268&lt;=9,15,IF(F268&lt;=14,20,IF(F268&gt;=15,25,))))))</f>
        <v>0</v>
      </c>
      <c r="K268" s="152">
        <f>(I268)*J268/100</f>
        <v>0</v>
      </c>
      <c r="L268" s="156"/>
      <c r="M268" s="152">
        <f>I268*L268/100</f>
        <v>0</v>
      </c>
      <c r="N268" s="158"/>
      <c r="O268" s="152">
        <f>$I268*N268/100</f>
        <v>0</v>
      </c>
      <c r="P268" s="83"/>
      <c r="Q268" s="83"/>
      <c r="R268" s="83"/>
      <c r="S268" s="84">
        <f t="shared" si="144"/>
        <v>0</v>
      </c>
      <c r="T268" s="84">
        <f t="shared" si="145"/>
        <v>0</v>
      </c>
      <c r="U268" s="84">
        <f t="shared" si="146"/>
        <v>0</v>
      </c>
      <c r="V268" s="83"/>
      <c r="W268" s="84">
        <f t="shared" si="147"/>
        <v>0</v>
      </c>
      <c r="X268" s="84">
        <f t="shared" si="148"/>
        <v>0</v>
      </c>
      <c r="Y268" s="84">
        <f t="shared" si="149"/>
        <v>0</v>
      </c>
      <c r="Z268" s="85"/>
      <c r="AA268" s="86">
        <f t="shared" si="150"/>
        <v>0</v>
      </c>
      <c r="AB268" s="161">
        <f>(S268+T268+U268+S269+T269+U269+U270+T270+S270)*AB$20/100</f>
        <v>0</v>
      </c>
      <c r="AC268" s="162"/>
      <c r="AD268" s="162"/>
      <c r="AE268" s="163"/>
      <c r="AF268" s="85"/>
      <c r="AG268" s="138">
        <f>AA268+AA269+AA270+Y268+Y269+Y270+X268+X269+X270+W268+W269+W270+U268+U269+U270+T270+T269+T268+S268+S269+S270+O268+M268+K268+AB268+AC268+AD268+AE268+AF268+AF269+AF270</f>
        <v>0</v>
      </c>
    </row>
    <row r="269" spans="1:33" ht="14.25" x14ac:dyDescent="0.15">
      <c r="A269" s="141"/>
      <c r="B269" s="140"/>
      <c r="C269" s="140"/>
      <c r="D269" s="140"/>
      <c r="E269" s="140"/>
      <c r="F269" s="140"/>
      <c r="G269" s="87"/>
      <c r="H269" s="82">
        <f t="shared" si="143"/>
        <v>0</v>
      </c>
      <c r="I269" s="154"/>
      <c r="J269" s="154"/>
      <c r="K269" s="154"/>
      <c r="L269" s="156"/>
      <c r="M269" s="152"/>
      <c r="N269" s="159"/>
      <c r="O269" s="152"/>
      <c r="P269" s="85"/>
      <c r="Q269" s="85"/>
      <c r="R269" s="85"/>
      <c r="S269" s="84">
        <f t="shared" si="144"/>
        <v>0</v>
      </c>
      <c r="T269" s="84">
        <f t="shared" si="145"/>
        <v>0</v>
      </c>
      <c r="U269" s="84">
        <f t="shared" si="146"/>
        <v>0</v>
      </c>
      <c r="V269" s="85"/>
      <c r="W269" s="84">
        <f t="shared" si="147"/>
        <v>0</v>
      </c>
      <c r="X269" s="84">
        <f t="shared" si="148"/>
        <v>0</v>
      </c>
      <c r="Y269" s="84">
        <f t="shared" si="149"/>
        <v>0</v>
      </c>
      <c r="Z269" s="85"/>
      <c r="AA269" s="86">
        <f t="shared" si="150"/>
        <v>0</v>
      </c>
      <c r="AB269" s="154"/>
      <c r="AC269" s="162"/>
      <c r="AD269" s="162"/>
      <c r="AE269" s="156"/>
      <c r="AF269" s="85"/>
      <c r="AG269" s="139"/>
    </row>
    <row r="270" spans="1:33" ht="14.25" x14ac:dyDescent="0.15">
      <c r="A270" s="142"/>
      <c r="B270" s="147"/>
      <c r="C270" s="147"/>
      <c r="D270" s="147"/>
      <c r="E270" s="147"/>
      <c r="F270" s="147"/>
      <c r="G270" s="87"/>
      <c r="H270" s="82">
        <f t="shared" si="143"/>
        <v>0</v>
      </c>
      <c r="I270" s="155"/>
      <c r="J270" s="155"/>
      <c r="K270" s="155"/>
      <c r="L270" s="157"/>
      <c r="M270" s="153"/>
      <c r="N270" s="160"/>
      <c r="O270" s="153"/>
      <c r="P270" s="85"/>
      <c r="Q270" s="85"/>
      <c r="R270" s="85"/>
      <c r="S270" s="84">
        <f t="shared" si="144"/>
        <v>0</v>
      </c>
      <c r="T270" s="84">
        <f t="shared" si="145"/>
        <v>0</v>
      </c>
      <c r="U270" s="84">
        <f t="shared" si="146"/>
        <v>0</v>
      </c>
      <c r="V270" s="85"/>
      <c r="W270" s="84">
        <f t="shared" si="147"/>
        <v>0</v>
      </c>
      <c r="X270" s="84">
        <f t="shared" si="148"/>
        <v>0</v>
      </c>
      <c r="Y270" s="84">
        <f t="shared" si="149"/>
        <v>0</v>
      </c>
      <c r="Z270" s="85"/>
      <c r="AA270" s="86">
        <f t="shared" si="150"/>
        <v>0</v>
      </c>
      <c r="AB270" s="155"/>
      <c r="AC270" s="162"/>
      <c r="AD270" s="162"/>
      <c r="AE270" s="157"/>
      <c r="AF270" s="85"/>
      <c r="AG270" s="139"/>
    </row>
    <row r="271" spans="1:33" ht="14.25" x14ac:dyDescent="0.15">
      <c r="A271" s="140"/>
      <c r="B271" s="146"/>
      <c r="C271" s="146"/>
      <c r="D271" s="146"/>
      <c r="E271" s="146"/>
      <c r="F271" s="146"/>
      <c r="G271" s="81"/>
      <c r="H271" s="82">
        <f t="shared" si="143"/>
        <v>0</v>
      </c>
      <c r="I271" s="152">
        <f>IF((S271+T271+U271+S272+T272+U272+U273+T273+S273)&lt;=$H$21,(S271+T271+U271+S272+T272+U272+U273+T273+S273),$H$21)</f>
        <v>0</v>
      </c>
      <c r="J271" s="152">
        <f>IF(F271&lt;=0,0,IF(F271&lt;=2,5,IF(F271&lt;=4,10,IF(F271&lt;=9,15,IF(F271&lt;=14,20,IF(F271&gt;=15,25,))))))</f>
        <v>0</v>
      </c>
      <c r="K271" s="152">
        <f>(I271)*J271/100</f>
        <v>0</v>
      </c>
      <c r="L271" s="156"/>
      <c r="M271" s="152">
        <f>I271*L271/100</f>
        <v>0</v>
      </c>
      <c r="N271" s="158"/>
      <c r="O271" s="152">
        <f>$I271*N271/100</f>
        <v>0</v>
      </c>
      <c r="P271" s="83"/>
      <c r="Q271" s="88"/>
      <c r="R271" s="88"/>
      <c r="S271" s="84">
        <f t="shared" si="144"/>
        <v>0</v>
      </c>
      <c r="T271" s="84">
        <f t="shared" si="145"/>
        <v>0</v>
      </c>
      <c r="U271" s="84">
        <f t="shared" si="146"/>
        <v>0</v>
      </c>
      <c r="V271" s="83"/>
      <c r="W271" s="84">
        <f t="shared" si="147"/>
        <v>0</v>
      </c>
      <c r="X271" s="84">
        <f t="shared" si="148"/>
        <v>0</v>
      </c>
      <c r="Y271" s="84">
        <f t="shared" si="149"/>
        <v>0</v>
      </c>
      <c r="Z271" s="85"/>
      <c r="AA271" s="86">
        <f t="shared" si="150"/>
        <v>0</v>
      </c>
      <c r="AB271" s="161">
        <f>(S271+T271+U271+S272+T272+U272+U273+T273+S273)*AB$20/100</f>
        <v>0</v>
      </c>
      <c r="AC271" s="162"/>
      <c r="AD271" s="162"/>
      <c r="AE271" s="163"/>
      <c r="AF271" s="85"/>
      <c r="AG271" s="138">
        <f>AA271+AA272+AA273+Y271+Y272+Y273+X271+X272+X273+W271+W272+W273+U271+U272+U273+T273+T272+T271+S271+S272+S273+O271+M271+K271+AB271+AC271+AD271+AE271+AF271+AF272+AF273</f>
        <v>0</v>
      </c>
    </row>
    <row r="272" spans="1:33" ht="14.25" x14ac:dyDescent="0.15">
      <c r="A272" s="141"/>
      <c r="B272" s="140"/>
      <c r="C272" s="140"/>
      <c r="D272" s="140"/>
      <c r="E272" s="140"/>
      <c r="F272" s="140"/>
      <c r="G272" s="87"/>
      <c r="H272" s="82">
        <f t="shared" si="143"/>
        <v>0</v>
      </c>
      <c r="I272" s="154"/>
      <c r="J272" s="154"/>
      <c r="K272" s="154"/>
      <c r="L272" s="156"/>
      <c r="M272" s="152"/>
      <c r="N272" s="159"/>
      <c r="O272" s="152"/>
      <c r="P272" s="85"/>
      <c r="Q272" s="89"/>
      <c r="R272" s="89"/>
      <c r="S272" s="84">
        <f t="shared" si="144"/>
        <v>0</v>
      </c>
      <c r="T272" s="84">
        <f t="shared" si="145"/>
        <v>0</v>
      </c>
      <c r="U272" s="84">
        <f t="shared" si="146"/>
        <v>0</v>
      </c>
      <c r="V272" s="85"/>
      <c r="W272" s="84">
        <f t="shared" si="147"/>
        <v>0</v>
      </c>
      <c r="X272" s="84">
        <f t="shared" si="148"/>
        <v>0</v>
      </c>
      <c r="Y272" s="84">
        <f t="shared" si="149"/>
        <v>0</v>
      </c>
      <c r="Z272" s="85"/>
      <c r="AA272" s="86">
        <f t="shared" si="150"/>
        <v>0</v>
      </c>
      <c r="AB272" s="154"/>
      <c r="AC272" s="162"/>
      <c r="AD272" s="162"/>
      <c r="AE272" s="156"/>
      <c r="AF272" s="85"/>
      <c r="AG272" s="139"/>
    </row>
    <row r="273" spans="1:33" ht="14.25" x14ac:dyDescent="0.15">
      <c r="A273" s="142"/>
      <c r="B273" s="147"/>
      <c r="C273" s="147"/>
      <c r="D273" s="147"/>
      <c r="E273" s="147"/>
      <c r="F273" s="147"/>
      <c r="G273" s="87"/>
      <c r="H273" s="82">
        <f t="shared" si="143"/>
        <v>0</v>
      </c>
      <c r="I273" s="155"/>
      <c r="J273" s="155"/>
      <c r="K273" s="155"/>
      <c r="L273" s="157"/>
      <c r="M273" s="153"/>
      <c r="N273" s="160"/>
      <c r="O273" s="153"/>
      <c r="P273" s="85"/>
      <c r="Q273" s="85"/>
      <c r="R273" s="85"/>
      <c r="S273" s="84">
        <f t="shared" si="144"/>
        <v>0</v>
      </c>
      <c r="T273" s="84">
        <f t="shared" si="145"/>
        <v>0</v>
      </c>
      <c r="U273" s="84">
        <f t="shared" si="146"/>
        <v>0</v>
      </c>
      <c r="V273" s="85"/>
      <c r="W273" s="84">
        <f t="shared" si="147"/>
        <v>0</v>
      </c>
      <c r="X273" s="84">
        <f t="shared" si="148"/>
        <v>0</v>
      </c>
      <c r="Y273" s="84">
        <f t="shared" si="149"/>
        <v>0</v>
      </c>
      <c r="Z273" s="85"/>
      <c r="AA273" s="86">
        <f t="shared" si="150"/>
        <v>0</v>
      </c>
      <c r="AB273" s="155"/>
      <c r="AC273" s="162"/>
      <c r="AD273" s="162"/>
      <c r="AE273" s="157"/>
      <c r="AF273" s="85"/>
      <c r="AG273" s="139"/>
    </row>
    <row r="274" spans="1:33" ht="14.25" x14ac:dyDescent="0.15">
      <c r="A274" s="140"/>
      <c r="B274" s="146"/>
      <c r="C274" s="146"/>
      <c r="D274" s="146"/>
      <c r="E274" s="146"/>
      <c r="F274" s="146"/>
      <c r="G274" s="81"/>
      <c r="H274" s="82">
        <f t="shared" si="143"/>
        <v>0</v>
      </c>
      <c r="I274" s="152">
        <f>IF((S274+T274+U274+S275+T275+U275+U276+T276+S276)&lt;=$H$21,(S274+T274+U274+S275+T275+U275+U276+T276+S276),$H$21)</f>
        <v>0</v>
      </c>
      <c r="J274" s="152">
        <f>IF(F274&lt;=0,0,IF(F274&lt;=2,5,IF(F274&lt;=4,10,IF(F274&lt;=9,15,IF(F274&lt;=14,20,IF(F274&gt;=15,25,))))))</f>
        <v>0</v>
      </c>
      <c r="K274" s="152">
        <f>(I274)*J274/100</f>
        <v>0</v>
      </c>
      <c r="L274" s="156"/>
      <c r="M274" s="152">
        <f>I274*L274/100</f>
        <v>0</v>
      </c>
      <c r="N274" s="158"/>
      <c r="O274" s="152">
        <f>$I274*N274/100</f>
        <v>0</v>
      </c>
      <c r="P274" s="83"/>
      <c r="Q274" s="83"/>
      <c r="R274" s="83"/>
      <c r="S274" s="84">
        <f t="shared" si="144"/>
        <v>0</v>
      </c>
      <c r="T274" s="84">
        <f t="shared" si="145"/>
        <v>0</v>
      </c>
      <c r="U274" s="84">
        <f t="shared" si="146"/>
        <v>0</v>
      </c>
      <c r="V274" s="83"/>
      <c r="W274" s="84">
        <f t="shared" si="147"/>
        <v>0</v>
      </c>
      <c r="X274" s="84">
        <f t="shared" si="148"/>
        <v>0</v>
      </c>
      <c r="Y274" s="84">
        <f t="shared" si="149"/>
        <v>0</v>
      </c>
      <c r="Z274" s="85"/>
      <c r="AA274" s="86">
        <f t="shared" si="150"/>
        <v>0</v>
      </c>
      <c r="AB274" s="161">
        <f>(S274+T274+U274+S275+T275+U275+U276+T276+S276)*AB$20/100</f>
        <v>0</v>
      </c>
      <c r="AC274" s="162"/>
      <c r="AD274" s="162"/>
      <c r="AE274" s="163"/>
      <c r="AF274" s="85"/>
      <c r="AG274" s="138">
        <f>AA274+AA275+AA276+Y274+Y275+Y276+X274+X275+X276+W274+W275+W276+U274+U275+U276+T276+T275+T274+S274+S275+S276+O274+M274+K274+AB274+AC274+AD274+AE274+AF274+AF275+AF276</f>
        <v>0</v>
      </c>
    </row>
    <row r="275" spans="1:33" ht="14.25" x14ac:dyDescent="0.15">
      <c r="A275" s="141"/>
      <c r="B275" s="140"/>
      <c r="C275" s="140"/>
      <c r="D275" s="140"/>
      <c r="E275" s="140"/>
      <c r="F275" s="140"/>
      <c r="G275" s="87"/>
      <c r="H275" s="82">
        <f t="shared" si="143"/>
        <v>0</v>
      </c>
      <c r="I275" s="154"/>
      <c r="J275" s="154"/>
      <c r="K275" s="154"/>
      <c r="L275" s="156"/>
      <c r="M275" s="152"/>
      <c r="N275" s="159"/>
      <c r="O275" s="152"/>
      <c r="P275" s="85"/>
      <c r="Q275" s="85"/>
      <c r="R275" s="85"/>
      <c r="S275" s="84">
        <f t="shared" si="144"/>
        <v>0</v>
      </c>
      <c r="T275" s="84">
        <f t="shared" si="145"/>
        <v>0</v>
      </c>
      <c r="U275" s="84">
        <f t="shared" si="146"/>
        <v>0</v>
      </c>
      <c r="V275" s="85"/>
      <c r="W275" s="84">
        <f t="shared" si="147"/>
        <v>0</v>
      </c>
      <c r="X275" s="84">
        <f t="shared" si="148"/>
        <v>0</v>
      </c>
      <c r="Y275" s="84">
        <f t="shared" si="149"/>
        <v>0</v>
      </c>
      <c r="Z275" s="85"/>
      <c r="AA275" s="86">
        <f t="shared" si="150"/>
        <v>0</v>
      </c>
      <c r="AB275" s="154"/>
      <c r="AC275" s="162"/>
      <c r="AD275" s="162"/>
      <c r="AE275" s="156"/>
      <c r="AF275" s="85"/>
      <c r="AG275" s="139"/>
    </row>
    <row r="276" spans="1:33" ht="14.25" x14ac:dyDescent="0.15">
      <c r="A276" s="142"/>
      <c r="B276" s="147"/>
      <c r="C276" s="147"/>
      <c r="D276" s="147"/>
      <c r="E276" s="147"/>
      <c r="F276" s="147"/>
      <c r="G276" s="87"/>
      <c r="H276" s="82">
        <f t="shared" si="143"/>
        <v>0</v>
      </c>
      <c r="I276" s="155"/>
      <c r="J276" s="155"/>
      <c r="K276" s="155"/>
      <c r="L276" s="157"/>
      <c r="M276" s="153"/>
      <c r="N276" s="160"/>
      <c r="O276" s="153"/>
      <c r="P276" s="85"/>
      <c r="Q276" s="85"/>
      <c r="R276" s="85"/>
      <c r="S276" s="84">
        <f t="shared" si="144"/>
        <v>0</v>
      </c>
      <c r="T276" s="84">
        <f t="shared" si="145"/>
        <v>0</v>
      </c>
      <c r="U276" s="84">
        <f t="shared" si="146"/>
        <v>0</v>
      </c>
      <c r="V276" s="85"/>
      <c r="W276" s="84">
        <f t="shared" si="147"/>
        <v>0</v>
      </c>
      <c r="X276" s="84">
        <f t="shared" si="148"/>
        <v>0</v>
      </c>
      <c r="Y276" s="84">
        <f t="shared" si="149"/>
        <v>0</v>
      </c>
      <c r="Z276" s="85"/>
      <c r="AA276" s="86">
        <f t="shared" si="150"/>
        <v>0</v>
      </c>
      <c r="AB276" s="155"/>
      <c r="AC276" s="162"/>
      <c r="AD276" s="162"/>
      <c r="AE276" s="157"/>
      <c r="AF276" s="85"/>
      <c r="AG276" s="139"/>
    </row>
    <row r="277" spans="1:33" ht="14.25" x14ac:dyDescent="0.15">
      <c r="A277" s="140"/>
      <c r="B277" s="143"/>
      <c r="C277" s="146"/>
      <c r="D277" s="146"/>
      <c r="E277" s="146"/>
      <c r="F277" s="146"/>
      <c r="G277" s="81"/>
      <c r="H277" s="82">
        <f t="shared" si="143"/>
        <v>0</v>
      </c>
      <c r="I277" s="152">
        <f>IF((S277+T277+U277+S278+T278+U278+U279+T279+S279)&lt;=$H$21,(S277+T277+U277+S278+T278+U278+U279+T279+S279),$H$21)</f>
        <v>0</v>
      </c>
      <c r="J277" s="152">
        <f>IF(F277&lt;=0,0,IF(F277&lt;=2,5,IF(F277&lt;=4,10,IF(F277&lt;=9,15,IF(F277&lt;=14,20,IF(F277&gt;=15,25,))))))</f>
        <v>0</v>
      </c>
      <c r="K277" s="152">
        <f>(I277)*J277/100</f>
        <v>0</v>
      </c>
      <c r="L277" s="156"/>
      <c r="M277" s="152">
        <f>I277*L277/100</f>
        <v>0</v>
      </c>
      <c r="N277" s="158"/>
      <c r="O277" s="152">
        <f>$I277*N277/100</f>
        <v>0</v>
      </c>
      <c r="P277" s="83"/>
      <c r="Q277" s="83"/>
      <c r="R277" s="83"/>
      <c r="S277" s="84">
        <f t="shared" si="144"/>
        <v>0</v>
      </c>
      <c r="T277" s="84">
        <f t="shared" si="145"/>
        <v>0</v>
      </c>
      <c r="U277" s="84">
        <f t="shared" si="146"/>
        <v>0</v>
      </c>
      <c r="V277" s="83"/>
      <c r="W277" s="84">
        <f t="shared" si="147"/>
        <v>0</v>
      </c>
      <c r="X277" s="84">
        <f t="shared" si="148"/>
        <v>0</v>
      </c>
      <c r="Y277" s="84">
        <f t="shared" si="149"/>
        <v>0</v>
      </c>
      <c r="Z277" s="85"/>
      <c r="AA277" s="86">
        <f t="shared" si="150"/>
        <v>0</v>
      </c>
      <c r="AB277" s="161">
        <f>(S277+T277+U277+S278+T278+U278+U279+T279+S279)*AB$20/100</f>
        <v>0</v>
      </c>
      <c r="AC277" s="162"/>
      <c r="AD277" s="162"/>
      <c r="AE277" s="163"/>
      <c r="AF277" s="85"/>
      <c r="AG277" s="138">
        <f>AA277+AA278+AA279+Y277+Y278+Y279+X277+X278+X279+W277+W278+W279+U277+U278+U279+T279+T278+T277+S277+S278+S279+O277+M277+K277+AB277+AC277+AD277+AE277+AF277+AF278+AF279</f>
        <v>0</v>
      </c>
    </row>
    <row r="278" spans="1:33" ht="14.25" x14ac:dyDescent="0.15">
      <c r="A278" s="141"/>
      <c r="B278" s="144"/>
      <c r="C278" s="140"/>
      <c r="D278" s="140"/>
      <c r="E278" s="140"/>
      <c r="F278" s="140"/>
      <c r="G278" s="87"/>
      <c r="H278" s="82">
        <f t="shared" si="143"/>
        <v>0</v>
      </c>
      <c r="I278" s="154"/>
      <c r="J278" s="154"/>
      <c r="K278" s="154"/>
      <c r="L278" s="156"/>
      <c r="M278" s="152"/>
      <c r="N278" s="159"/>
      <c r="O278" s="152"/>
      <c r="P278" s="85"/>
      <c r="Q278" s="85"/>
      <c r="R278" s="85"/>
      <c r="S278" s="84">
        <f t="shared" si="144"/>
        <v>0</v>
      </c>
      <c r="T278" s="84">
        <f t="shared" si="145"/>
        <v>0</v>
      </c>
      <c r="U278" s="84">
        <f t="shared" si="146"/>
        <v>0</v>
      </c>
      <c r="V278" s="85"/>
      <c r="W278" s="84">
        <f t="shared" si="147"/>
        <v>0</v>
      </c>
      <c r="X278" s="84">
        <f t="shared" si="148"/>
        <v>0</v>
      </c>
      <c r="Y278" s="84">
        <f t="shared" si="149"/>
        <v>0</v>
      </c>
      <c r="Z278" s="85"/>
      <c r="AA278" s="86">
        <f t="shared" si="150"/>
        <v>0</v>
      </c>
      <c r="AB278" s="154"/>
      <c r="AC278" s="162"/>
      <c r="AD278" s="162"/>
      <c r="AE278" s="156"/>
      <c r="AF278" s="85"/>
      <c r="AG278" s="139"/>
    </row>
    <row r="279" spans="1:33" ht="14.25" x14ac:dyDescent="0.15">
      <c r="A279" s="142"/>
      <c r="B279" s="145"/>
      <c r="C279" s="147"/>
      <c r="D279" s="147"/>
      <c r="E279" s="147"/>
      <c r="F279" s="147"/>
      <c r="G279" s="87"/>
      <c r="H279" s="82">
        <f t="shared" si="143"/>
        <v>0</v>
      </c>
      <c r="I279" s="155"/>
      <c r="J279" s="155"/>
      <c r="K279" s="155"/>
      <c r="L279" s="157"/>
      <c r="M279" s="153"/>
      <c r="N279" s="160"/>
      <c r="O279" s="153"/>
      <c r="P279" s="85"/>
      <c r="Q279" s="85"/>
      <c r="R279" s="85"/>
      <c r="S279" s="84">
        <f t="shared" si="144"/>
        <v>0</v>
      </c>
      <c r="T279" s="84">
        <f t="shared" si="145"/>
        <v>0</v>
      </c>
      <c r="U279" s="84">
        <f t="shared" si="146"/>
        <v>0</v>
      </c>
      <c r="V279" s="85"/>
      <c r="W279" s="84">
        <f t="shared" si="147"/>
        <v>0</v>
      </c>
      <c r="X279" s="84">
        <f t="shared" si="148"/>
        <v>0</v>
      </c>
      <c r="Y279" s="84">
        <f t="shared" si="149"/>
        <v>0</v>
      </c>
      <c r="Z279" s="85"/>
      <c r="AA279" s="86">
        <f t="shared" si="150"/>
        <v>0</v>
      </c>
      <c r="AB279" s="155"/>
      <c r="AC279" s="162"/>
      <c r="AD279" s="162"/>
      <c r="AE279" s="157"/>
      <c r="AF279" s="85"/>
      <c r="AG279" s="139"/>
    </row>
    <row r="280" spans="1:33" ht="14.25" x14ac:dyDescent="0.15">
      <c r="A280" s="140"/>
      <c r="B280" s="146"/>
      <c r="C280" s="146"/>
      <c r="D280" s="146"/>
      <c r="E280" s="146"/>
      <c r="F280" s="146"/>
      <c r="G280" s="81"/>
      <c r="H280" s="82">
        <f t="shared" si="143"/>
        <v>0</v>
      </c>
      <c r="I280" s="152">
        <f>IF((S280+T280+U280+S281+T281+U281+U282+T282+S282)&lt;=$H$21,(S280+T280+U280+S281+T281+U281+U282+T282+S282),$H$21)</f>
        <v>0</v>
      </c>
      <c r="J280" s="152">
        <f>IF(F280&lt;=0,0,IF(F280&lt;=2,5,IF(F280&lt;=4,10,IF(F280&lt;=9,15,IF(F280&lt;=14,20,IF(F280&gt;=15,25,))))))</f>
        <v>0</v>
      </c>
      <c r="K280" s="152">
        <f>(I280)*J280/100</f>
        <v>0</v>
      </c>
      <c r="L280" s="156"/>
      <c r="M280" s="152">
        <f>I280*L280/100</f>
        <v>0</v>
      </c>
      <c r="N280" s="158"/>
      <c r="O280" s="152">
        <f>$I280*N280/100</f>
        <v>0</v>
      </c>
      <c r="P280" s="88"/>
      <c r="Q280" s="83"/>
      <c r="R280" s="83"/>
      <c r="S280" s="84">
        <f t="shared" si="144"/>
        <v>0</v>
      </c>
      <c r="T280" s="84">
        <f t="shared" si="145"/>
        <v>0</v>
      </c>
      <c r="U280" s="84">
        <f t="shared" si="146"/>
        <v>0</v>
      </c>
      <c r="V280" s="83"/>
      <c r="W280" s="84">
        <f t="shared" si="147"/>
        <v>0</v>
      </c>
      <c r="X280" s="84">
        <f t="shared" si="148"/>
        <v>0</v>
      </c>
      <c r="Y280" s="84">
        <f t="shared" si="149"/>
        <v>0</v>
      </c>
      <c r="Z280" s="85"/>
      <c r="AA280" s="86">
        <f t="shared" si="150"/>
        <v>0</v>
      </c>
      <c r="AB280" s="161">
        <f>(S280+T280+U280+S281+T281+U281+U282+T282+S282)*AB$20/100</f>
        <v>0</v>
      </c>
      <c r="AC280" s="162"/>
      <c r="AD280" s="162"/>
      <c r="AE280" s="163"/>
      <c r="AF280" s="85"/>
      <c r="AG280" s="138">
        <f>AA280+AA281+AA282+Y280+Y281+Y282+X280+X281+X282+W280+W281+W282+U280+U281+U282+T282+T281+T280+S280+S281+S282+O280+M280+K280+AB280+AC280+AD280+AE280+AF280+AF281+AF282</f>
        <v>0</v>
      </c>
    </row>
    <row r="281" spans="1:33" ht="14.25" x14ac:dyDescent="0.15">
      <c r="A281" s="141"/>
      <c r="B281" s="140"/>
      <c r="C281" s="140"/>
      <c r="D281" s="140"/>
      <c r="E281" s="140"/>
      <c r="F281" s="140"/>
      <c r="G281" s="87"/>
      <c r="H281" s="82">
        <f t="shared" si="143"/>
        <v>0</v>
      </c>
      <c r="I281" s="154"/>
      <c r="J281" s="154"/>
      <c r="K281" s="154"/>
      <c r="L281" s="156"/>
      <c r="M281" s="152"/>
      <c r="N281" s="159"/>
      <c r="O281" s="152"/>
      <c r="P281" s="89"/>
      <c r="Q281" s="85"/>
      <c r="R281" s="85"/>
      <c r="S281" s="84">
        <f t="shared" si="144"/>
        <v>0</v>
      </c>
      <c r="T281" s="84">
        <f t="shared" si="145"/>
        <v>0</v>
      </c>
      <c r="U281" s="84">
        <f t="shared" si="146"/>
        <v>0</v>
      </c>
      <c r="V281" s="85"/>
      <c r="W281" s="84">
        <f t="shared" si="147"/>
        <v>0</v>
      </c>
      <c r="X281" s="84">
        <f t="shared" si="148"/>
        <v>0</v>
      </c>
      <c r="Y281" s="84">
        <f t="shared" si="149"/>
        <v>0</v>
      </c>
      <c r="Z281" s="85"/>
      <c r="AA281" s="86">
        <f t="shared" si="150"/>
        <v>0</v>
      </c>
      <c r="AB281" s="154"/>
      <c r="AC281" s="162"/>
      <c r="AD281" s="162"/>
      <c r="AE281" s="156"/>
      <c r="AF281" s="85"/>
      <c r="AG281" s="139"/>
    </row>
    <row r="282" spans="1:33" ht="14.25" x14ac:dyDescent="0.15">
      <c r="A282" s="142"/>
      <c r="B282" s="147"/>
      <c r="C282" s="147"/>
      <c r="D282" s="147"/>
      <c r="E282" s="147"/>
      <c r="F282" s="147"/>
      <c r="G282" s="87"/>
      <c r="H282" s="82">
        <f t="shared" si="143"/>
        <v>0</v>
      </c>
      <c r="I282" s="155"/>
      <c r="J282" s="155"/>
      <c r="K282" s="155"/>
      <c r="L282" s="157"/>
      <c r="M282" s="153"/>
      <c r="N282" s="160"/>
      <c r="O282" s="153"/>
      <c r="P282" s="90"/>
      <c r="Q282" s="85"/>
      <c r="R282" s="85"/>
      <c r="S282" s="84">
        <f t="shared" si="144"/>
        <v>0</v>
      </c>
      <c r="T282" s="84">
        <f t="shared" si="145"/>
        <v>0</v>
      </c>
      <c r="U282" s="84">
        <f t="shared" si="146"/>
        <v>0</v>
      </c>
      <c r="V282" s="85"/>
      <c r="W282" s="84">
        <f t="shared" si="147"/>
        <v>0</v>
      </c>
      <c r="X282" s="84">
        <f t="shared" si="148"/>
        <v>0</v>
      </c>
      <c r="Y282" s="84">
        <f t="shared" si="149"/>
        <v>0</v>
      </c>
      <c r="Z282" s="85"/>
      <c r="AA282" s="86">
        <f t="shared" si="150"/>
        <v>0</v>
      </c>
      <c r="AB282" s="155"/>
      <c r="AC282" s="162"/>
      <c r="AD282" s="162"/>
      <c r="AE282" s="157"/>
      <c r="AF282" s="85"/>
      <c r="AG282" s="139"/>
    </row>
    <row r="283" spans="1:33" ht="14.25" x14ac:dyDescent="0.15">
      <c r="A283" s="140"/>
      <c r="B283" s="146"/>
      <c r="C283" s="146"/>
      <c r="D283" s="146"/>
      <c r="E283" s="146"/>
      <c r="F283" s="146"/>
      <c r="G283" s="81"/>
      <c r="H283" s="82">
        <f t="shared" si="143"/>
        <v>0</v>
      </c>
      <c r="I283" s="152">
        <f>IF((S283+T283+U283+S284+T284+U284+U285+T285+S285)&lt;=$H$21,(S283+T283+U283+S284+T284+U284+U285+T285+S285),$H$21)</f>
        <v>0</v>
      </c>
      <c r="J283" s="152">
        <f>IF(F283&lt;=0,0,IF(F283&lt;=2,5,IF(F283&lt;=4,10,IF(F283&lt;=9,15,IF(F283&lt;=14,20,IF(F283&gt;=15,25,))))))</f>
        <v>0</v>
      </c>
      <c r="K283" s="152">
        <f>(I283)*J283/100</f>
        <v>0</v>
      </c>
      <c r="L283" s="156"/>
      <c r="M283" s="152">
        <f>I283*L283/100</f>
        <v>0</v>
      </c>
      <c r="N283" s="158"/>
      <c r="O283" s="152">
        <f>$I283*N283/100</f>
        <v>0</v>
      </c>
      <c r="P283" s="88"/>
      <c r="Q283" s="83"/>
      <c r="R283" s="83"/>
      <c r="S283" s="84">
        <f t="shared" si="144"/>
        <v>0</v>
      </c>
      <c r="T283" s="84">
        <f t="shared" si="145"/>
        <v>0</v>
      </c>
      <c r="U283" s="84">
        <f t="shared" si="146"/>
        <v>0</v>
      </c>
      <c r="V283" s="83"/>
      <c r="W283" s="84">
        <f t="shared" si="147"/>
        <v>0</v>
      </c>
      <c r="X283" s="84">
        <f t="shared" si="148"/>
        <v>0</v>
      </c>
      <c r="Y283" s="84">
        <f t="shared" si="149"/>
        <v>0</v>
      </c>
      <c r="Z283" s="85"/>
      <c r="AA283" s="86">
        <f t="shared" si="150"/>
        <v>0</v>
      </c>
      <c r="AB283" s="161">
        <f>(S283+T283+U283+S284+T284+U284+U285+T285+S285)*AB$20/100</f>
        <v>0</v>
      </c>
      <c r="AC283" s="162"/>
      <c r="AD283" s="162"/>
      <c r="AE283" s="163"/>
      <c r="AF283" s="85"/>
      <c r="AG283" s="138">
        <f>AA283+AA284+AA285+Y283+Y284+Y285+X283+X284+X285+W283+W284+W285+U283+U284+U285+T285+T284+T283+S283+S284+S285+O283+M283+K283+AB283+AC283+AD283+AE283+AF283+AF284+AF285</f>
        <v>0</v>
      </c>
    </row>
    <row r="284" spans="1:33" ht="14.25" x14ac:dyDescent="0.15">
      <c r="A284" s="141"/>
      <c r="B284" s="140"/>
      <c r="C284" s="140"/>
      <c r="D284" s="140"/>
      <c r="E284" s="140"/>
      <c r="F284" s="140"/>
      <c r="G284" s="87"/>
      <c r="H284" s="82">
        <f t="shared" si="143"/>
        <v>0</v>
      </c>
      <c r="I284" s="154"/>
      <c r="J284" s="154"/>
      <c r="K284" s="154"/>
      <c r="L284" s="156"/>
      <c r="M284" s="152"/>
      <c r="N284" s="159"/>
      <c r="O284" s="152"/>
      <c r="P284" s="89"/>
      <c r="Q284" s="85"/>
      <c r="R284" s="85"/>
      <c r="S284" s="84">
        <f t="shared" si="144"/>
        <v>0</v>
      </c>
      <c r="T284" s="84">
        <f t="shared" si="145"/>
        <v>0</v>
      </c>
      <c r="U284" s="84">
        <f t="shared" si="146"/>
        <v>0</v>
      </c>
      <c r="V284" s="85"/>
      <c r="W284" s="84">
        <f t="shared" si="147"/>
        <v>0</v>
      </c>
      <c r="X284" s="84">
        <f t="shared" si="148"/>
        <v>0</v>
      </c>
      <c r="Y284" s="84">
        <f t="shared" si="149"/>
        <v>0</v>
      </c>
      <c r="Z284" s="85"/>
      <c r="AA284" s="86">
        <f t="shared" si="150"/>
        <v>0</v>
      </c>
      <c r="AB284" s="154"/>
      <c r="AC284" s="162"/>
      <c r="AD284" s="162"/>
      <c r="AE284" s="156"/>
      <c r="AF284" s="85"/>
      <c r="AG284" s="139"/>
    </row>
    <row r="285" spans="1:33" ht="14.25" x14ac:dyDescent="0.15">
      <c r="A285" s="142"/>
      <c r="B285" s="147"/>
      <c r="C285" s="147"/>
      <c r="D285" s="147"/>
      <c r="E285" s="147"/>
      <c r="F285" s="147"/>
      <c r="G285" s="87"/>
      <c r="H285" s="82">
        <f t="shared" si="143"/>
        <v>0</v>
      </c>
      <c r="I285" s="155"/>
      <c r="J285" s="155"/>
      <c r="K285" s="155"/>
      <c r="L285" s="157"/>
      <c r="M285" s="153"/>
      <c r="N285" s="160"/>
      <c r="O285" s="153"/>
      <c r="P285" s="90"/>
      <c r="Q285" s="85"/>
      <c r="R285" s="85"/>
      <c r="S285" s="84">
        <f t="shared" si="144"/>
        <v>0</v>
      </c>
      <c r="T285" s="84">
        <f t="shared" si="145"/>
        <v>0</v>
      </c>
      <c r="U285" s="84">
        <f t="shared" si="146"/>
        <v>0</v>
      </c>
      <c r="V285" s="85"/>
      <c r="W285" s="84">
        <f t="shared" si="147"/>
        <v>0</v>
      </c>
      <c r="X285" s="84">
        <f t="shared" si="148"/>
        <v>0</v>
      </c>
      <c r="Y285" s="84">
        <f t="shared" si="149"/>
        <v>0</v>
      </c>
      <c r="Z285" s="85"/>
      <c r="AA285" s="86">
        <f t="shared" si="150"/>
        <v>0</v>
      </c>
      <c r="AB285" s="155"/>
      <c r="AC285" s="162"/>
      <c r="AD285" s="162"/>
      <c r="AE285" s="157"/>
      <c r="AF285" s="85"/>
      <c r="AG285" s="139"/>
    </row>
    <row r="286" spans="1:33" ht="14.25" x14ac:dyDescent="0.15">
      <c r="A286" s="140"/>
      <c r="B286" s="146"/>
      <c r="C286" s="146"/>
      <c r="D286" s="146"/>
      <c r="E286" s="146"/>
      <c r="F286" s="146"/>
      <c r="G286" s="81"/>
      <c r="H286" s="82">
        <f t="shared" si="143"/>
        <v>0</v>
      </c>
      <c r="I286" s="152">
        <f>IF((S286+T286+U286+S287+T287+U287+U288+T288+S288)&lt;=$H$21,(S286+T286+U286+S287+T287+U287+U288+T288+S288),$H$21)</f>
        <v>0</v>
      </c>
      <c r="J286" s="152">
        <f>IF(F286&lt;=0,0,IF(F286&lt;=2,5,IF(F286&lt;=4,10,IF(F286&lt;=9,15,IF(F286&lt;=14,20,IF(F286&gt;=15,25,))))))</f>
        <v>0</v>
      </c>
      <c r="K286" s="152">
        <f>(I286)*J286/100</f>
        <v>0</v>
      </c>
      <c r="L286" s="156"/>
      <c r="M286" s="152">
        <f>I286*L286/100</f>
        <v>0</v>
      </c>
      <c r="N286" s="158"/>
      <c r="O286" s="152">
        <f>$I286*N286/100</f>
        <v>0</v>
      </c>
      <c r="P286" s="83"/>
      <c r="Q286" s="83"/>
      <c r="R286" s="83"/>
      <c r="S286" s="84">
        <f t="shared" si="144"/>
        <v>0</v>
      </c>
      <c r="T286" s="84">
        <f t="shared" si="145"/>
        <v>0</v>
      </c>
      <c r="U286" s="84">
        <f t="shared" si="146"/>
        <v>0</v>
      </c>
      <c r="V286" s="83"/>
      <c r="W286" s="84">
        <f t="shared" si="147"/>
        <v>0</v>
      </c>
      <c r="X286" s="84">
        <f t="shared" si="148"/>
        <v>0</v>
      </c>
      <c r="Y286" s="84">
        <f t="shared" si="149"/>
        <v>0</v>
      </c>
      <c r="Z286" s="85"/>
      <c r="AA286" s="86">
        <f t="shared" si="150"/>
        <v>0</v>
      </c>
      <c r="AB286" s="161">
        <f>(S286+T286+U286+S287+T287+U287+U288+T288+S288)*AB$20/100</f>
        <v>0</v>
      </c>
      <c r="AC286" s="162"/>
      <c r="AD286" s="162"/>
      <c r="AE286" s="163"/>
      <c r="AF286" s="85"/>
      <c r="AG286" s="138">
        <f>AA286+AA287+AA288+Y286+Y287+Y288+X286+X287+X288+W286+W287+W288+U286+U287+U288+T288+T287+T286+S286+S287+S288+O286+M286+K286+AB286+AC286+AD286+AE286+AF286+AF287+AF288</f>
        <v>0</v>
      </c>
    </row>
    <row r="287" spans="1:33" ht="14.25" x14ac:dyDescent="0.15">
      <c r="A287" s="141"/>
      <c r="B287" s="140"/>
      <c r="C287" s="140"/>
      <c r="D287" s="140"/>
      <c r="E287" s="140"/>
      <c r="F287" s="140"/>
      <c r="G287" s="87"/>
      <c r="H287" s="82">
        <f t="shared" si="143"/>
        <v>0</v>
      </c>
      <c r="I287" s="154"/>
      <c r="J287" s="154"/>
      <c r="K287" s="154"/>
      <c r="L287" s="156"/>
      <c r="M287" s="152"/>
      <c r="N287" s="159"/>
      <c r="O287" s="152"/>
      <c r="P287" s="85"/>
      <c r="Q287" s="85"/>
      <c r="R287" s="85"/>
      <c r="S287" s="84">
        <f t="shared" si="144"/>
        <v>0</v>
      </c>
      <c r="T287" s="84">
        <f t="shared" si="145"/>
        <v>0</v>
      </c>
      <c r="U287" s="84">
        <f t="shared" si="146"/>
        <v>0</v>
      </c>
      <c r="V287" s="85"/>
      <c r="W287" s="84">
        <f t="shared" si="147"/>
        <v>0</v>
      </c>
      <c r="X287" s="84">
        <f t="shared" si="148"/>
        <v>0</v>
      </c>
      <c r="Y287" s="84">
        <f t="shared" si="149"/>
        <v>0</v>
      </c>
      <c r="Z287" s="85"/>
      <c r="AA287" s="86">
        <f t="shared" si="150"/>
        <v>0</v>
      </c>
      <c r="AB287" s="154"/>
      <c r="AC287" s="162"/>
      <c r="AD287" s="162"/>
      <c r="AE287" s="156"/>
      <c r="AF287" s="85"/>
      <c r="AG287" s="139"/>
    </row>
    <row r="288" spans="1:33" ht="14.25" x14ac:dyDescent="0.15">
      <c r="A288" s="142"/>
      <c r="B288" s="147"/>
      <c r="C288" s="147"/>
      <c r="D288" s="147"/>
      <c r="E288" s="147"/>
      <c r="F288" s="147"/>
      <c r="G288" s="87"/>
      <c r="H288" s="82">
        <f t="shared" si="143"/>
        <v>0</v>
      </c>
      <c r="I288" s="155"/>
      <c r="J288" s="155"/>
      <c r="K288" s="155"/>
      <c r="L288" s="157"/>
      <c r="M288" s="153"/>
      <c r="N288" s="160"/>
      <c r="O288" s="153"/>
      <c r="P288" s="85"/>
      <c r="Q288" s="85"/>
      <c r="R288" s="85"/>
      <c r="S288" s="84">
        <f t="shared" si="144"/>
        <v>0</v>
      </c>
      <c r="T288" s="84">
        <f t="shared" si="145"/>
        <v>0</v>
      </c>
      <c r="U288" s="84">
        <f t="shared" si="146"/>
        <v>0</v>
      </c>
      <c r="V288" s="85"/>
      <c r="W288" s="84">
        <f t="shared" si="147"/>
        <v>0</v>
      </c>
      <c r="X288" s="84">
        <f t="shared" si="148"/>
        <v>0</v>
      </c>
      <c r="Y288" s="84">
        <f t="shared" si="149"/>
        <v>0</v>
      </c>
      <c r="Z288" s="85"/>
      <c r="AA288" s="86">
        <f t="shared" si="150"/>
        <v>0</v>
      </c>
      <c r="AB288" s="155"/>
      <c r="AC288" s="162"/>
      <c r="AD288" s="162"/>
      <c r="AE288" s="157"/>
      <c r="AF288" s="85"/>
      <c r="AG288" s="139"/>
    </row>
    <row r="289" spans="1:33" ht="48" customHeight="1" x14ac:dyDescent="0.15">
      <c r="A289" s="240" t="s">
        <v>134</v>
      </c>
      <c r="B289" s="241"/>
      <c r="C289" s="241"/>
      <c r="D289" s="241"/>
      <c r="E289" s="241"/>
      <c r="F289" s="242"/>
      <c r="G289" s="94"/>
      <c r="H289" s="95"/>
      <c r="I289" s="96"/>
      <c r="J289" s="96"/>
      <c r="K289" s="96"/>
      <c r="L289" s="97"/>
      <c r="M289" s="98"/>
      <c r="N289" s="99"/>
      <c r="O289" s="98"/>
      <c r="P289" s="100"/>
      <c r="Q289" s="100"/>
      <c r="R289" s="100"/>
      <c r="S289" s="96"/>
      <c r="T289" s="96"/>
      <c r="U289" s="96"/>
      <c r="V289" s="100"/>
      <c r="W289" s="96"/>
      <c r="X289" s="96"/>
      <c r="Y289" s="96"/>
      <c r="Z289" s="100"/>
      <c r="AA289" s="101"/>
      <c r="AB289" s="96"/>
      <c r="AC289" s="102"/>
      <c r="AD289" s="102"/>
      <c r="AE289" s="97"/>
      <c r="AF289" s="100"/>
      <c r="AG289" s="103"/>
    </row>
    <row r="290" spans="1:33" ht="24.75" customHeight="1" x14ac:dyDescent="0.15"/>
    <row r="291" spans="1:33" ht="32.25" customHeight="1" x14ac:dyDescent="0.25">
      <c r="E291" s="19" t="s">
        <v>122</v>
      </c>
      <c r="F291" s="51"/>
      <c r="G291" s="51"/>
      <c r="H291" s="52"/>
      <c r="I291" s="52"/>
      <c r="J291" s="52"/>
      <c r="K291" s="52"/>
    </row>
    <row r="292" spans="1:33" ht="54.75" customHeight="1" x14ac:dyDescent="0.25">
      <c r="B292" s="6" t="s">
        <v>97</v>
      </c>
      <c r="E292" s="19" t="s">
        <v>123</v>
      </c>
      <c r="F292" s="51"/>
      <c r="G292" s="51"/>
      <c r="H292" s="52"/>
      <c r="I292" s="52"/>
      <c r="J292" s="52"/>
      <c r="K292" s="52"/>
    </row>
  </sheetData>
  <sheetProtection formatCells="0" formatColumns="0" formatRows="0" insertColumns="0" insertRows="0" insertHyperlinks="0" deleteColumns="0" deleteRows="0" sort="0" autoFilter="0" pivotTables="0"/>
  <mergeCells count="1613">
    <mergeCell ref="C148:C151"/>
    <mergeCell ref="B148:B151"/>
    <mergeCell ref="AG152:AG155"/>
    <mergeCell ref="A172:A175"/>
    <mergeCell ref="B172:B175"/>
    <mergeCell ref="C172:C175"/>
    <mergeCell ref="D172:D175"/>
    <mergeCell ref="E172:E175"/>
    <mergeCell ref="F172:F175"/>
    <mergeCell ref="I172:I175"/>
    <mergeCell ref="J172:J175"/>
    <mergeCell ref="K172:K175"/>
    <mergeCell ref="L172:L175"/>
    <mergeCell ref="M172:M175"/>
    <mergeCell ref="N172:N175"/>
    <mergeCell ref="O172:O175"/>
    <mergeCell ref="AB172:AB175"/>
    <mergeCell ref="AC172:AC175"/>
    <mergeCell ref="AD172:AD175"/>
    <mergeCell ref="AE172:AE175"/>
    <mergeCell ref="AG172:AG175"/>
    <mergeCell ref="A152:A155"/>
    <mergeCell ref="B152:B155"/>
    <mergeCell ref="C152:C155"/>
    <mergeCell ref="D152:D155"/>
    <mergeCell ref="E152:E155"/>
    <mergeCell ref="F152:F155"/>
    <mergeCell ref="I152:I155"/>
    <mergeCell ref="J152:J155"/>
    <mergeCell ref="K152:K155"/>
    <mergeCell ref="L152:L155"/>
    <mergeCell ref="M152:M155"/>
    <mergeCell ref="N152:N155"/>
    <mergeCell ref="O152:O155"/>
    <mergeCell ref="AB152:AB155"/>
    <mergeCell ref="AC152:AC155"/>
    <mergeCell ref="AD152:AD155"/>
    <mergeCell ref="AE152:AE155"/>
    <mergeCell ref="A289:F289"/>
    <mergeCell ref="AG283:AG285"/>
    <mergeCell ref="A286:A288"/>
    <mergeCell ref="B286:B288"/>
    <mergeCell ref="C286:C288"/>
    <mergeCell ref="D286:D288"/>
    <mergeCell ref="E286:E288"/>
    <mergeCell ref="F286:F288"/>
    <mergeCell ref="I286:I288"/>
    <mergeCell ref="J286:J288"/>
    <mergeCell ref="K286:K288"/>
    <mergeCell ref="L286:L288"/>
    <mergeCell ref="M286:M288"/>
    <mergeCell ref="N286:N288"/>
    <mergeCell ref="O286:O288"/>
    <mergeCell ref="AB286:AB288"/>
    <mergeCell ref="AC286:AC288"/>
    <mergeCell ref="AD286:AD288"/>
    <mergeCell ref="AE286:AE288"/>
    <mergeCell ref="AG286:AG288"/>
    <mergeCell ref="K283:K285"/>
    <mergeCell ref="L283:L285"/>
    <mergeCell ref="M283:M285"/>
    <mergeCell ref="N283:N285"/>
    <mergeCell ref="O283:O285"/>
    <mergeCell ref="AB283:AB285"/>
    <mergeCell ref="AC283:AC285"/>
    <mergeCell ref="AD283:AD285"/>
    <mergeCell ref="AE283:AE285"/>
    <mergeCell ref="A283:A285"/>
    <mergeCell ref="B283:B285"/>
    <mergeCell ref="C283:C285"/>
    <mergeCell ref="D283:D285"/>
    <mergeCell ref="E283:E285"/>
    <mergeCell ref="F283:F285"/>
    <mergeCell ref="I283:I285"/>
    <mergeCell ref="J283:J285"/>
    <mergeCell ref="AG277:AG279"/>
    <mergeCell ref="A280:A282"/>
    <mergeCell ref="B280:B282"/>
    <mergeCell ref="C280:C282"/>
    <mergeCell ref="D280:D282"/>
    <mergeCell ref="E280:E282"/>
    <mergeCell ref="F280:F282"/>
    <mergeCell ref="I280:I282"/>
    <mergeCell ref="J280:J282"/>
    <mergeCell ref="K280:K282"/>
    <mergeCell ref="L280:L282"/>
    <mergeCell ref="M280:M282"/>
    <mergeCell ref="N280:N282"/>
    <mergeCell ref="O280:O282"/>
    <mergeCell ref="AB280:AB282"/>
    <mergeCell ref="AC280:AC282"/>
    <mergeCell ref="AD280:AD282"/>
    <mergeCell ref="AE280:AE282"/>
    <mergeCell ref="AG280:AG282"/>
    <mergeCell ref="K277:K279"/>
    <mergeCell ref="L277:L279"/>
    <mergeCell ref="M277:M279"/>
    <mergeCell ref="N277:N279"/>
    <mergeCell ref="O277:O279"/>
    <mergeCell ref="AB277:AB279"/>
    <mergeCell ref="AC277:AC279"/>
    <mergeCell ref="AD277:AD279"/>
    <mergeCell ref="AE277:AE279"/>
    <mergeCell ref="A277:A279"/>
    <mergeCell ref="B277:B279"/>
    <mergeCell ref="C277:C279"/>
    <mergeCell ref="D277:D279"/>
    <mergeCell ref="E277:E279"/>
    <mergeCell ref="F277:F279"/>
    <mergeCell ref="I277:I279"/>
    <mergeCell ref="J277:J279"/>
    <mergeCell ref="AG271:AG273"/>
    <mergeCell ref="A274:A276"/>
    <mergeCell ref="B274:B276"/>
    <mergeCell ref="C274:C276"/>
    <mergeCell ref="D274:D276"/>
    <mergeCell ref="E274:E276"/>
    <mergeCell ref="F274:F276"/>
    <mergeCell ref="I274:I276"/>
    <mergeCell ref="J274:J276"/>
    <mergeCell ref="K274:K276"/>
    <mergeCell ref="L274:L276"/>
    <mergeCell ref="M274:M276"/>
    <mergeCell ref="N274:N276"/>
    <mergeCell ref="O274:O276"/>
    <mergeCell ref="AB274:AB276"/>
    <mergeCell ref="AC274:AC276"/>
    <mergeCell ref="AD274:AD276"/>
    <mergeCell ref="M265:M267"/>
    <mergeCell ref="N265:N267"/>
    <mergeCell ref="O265:O267"/>
    <mergeCell ref="AB265:AB267"/>
    <mergeCell ref="AC265:AC267"/>
    <mergeCell ref="AD265:AD267"/>
    <mergeCell ref="AE265:AE267"/>
    <mergeCell ref="A265:A267"/>
    <mergeCell ref="B265:B267"/>
    <mergeCell ref="AE274:AE276"/>
    <mergeCell ref="AG274:AG276"/>
    <mergeCell ref="K271:K273"/>
    <mergeCell ref="L271:L273"/>
    <mergeCell ref="M271:M273"/>
    <mergeCell ref="N271:N273"/>
    <mergeCell ref="O271:O273"/>
    <mergeCell ref="AB271:AB273"/>
    <mergeCell ref="AC271:AC273"/>
    <mergeCell ref="AD271:AD273"/>
    <mergeCell ref="AE271:AE273"/>
    <mergeCell ref="A271:A273"/>
    <mergeCell ref="B271:B273"/>
    <mergeCell ref="C271:C273"/>
    <mergeCell ref="D271:D273"/>
    <mergeCell ref="E271:E273"/>
    <mergeCell ref="F271:F273"/>
    <mergeCell ref="I271:I273"/>
    <mergeCell ref="J271:J273"/>
    <mergeCell ref="A268:A270"/>
    <mergeCell ref="AG265:AG267"/>
    <mergeCell ref="AG262:AG264"/>
    <mergeCell ref="K259:K261"/>
    <mergeCell ref="L259:L261"/>
    <mergeCell ref="M259:M261"/>
    <mergeCell ref="N259:N261"/>
    <mergeCell ref="O259:O261"/>
    <mergeCell ref="AB259:AB261"/>
    <mergeCell ref="B268:B270"/>
    <mergeCell ref="C268:C270"/>
    <mergeCell ref="D268:D270"/>
    <mergeCell ref="E268:E270"/>
    <mergeCell ref="F268:F270"/>
    <mergeCell ref="I268:I270"/>
    <mergeCell ref="J268:J270"/>
    <mergeCell ref="K268:K270"/>
    <mergeCell ref="L268:L270"/>
    <mergeCell ref="M268:M270"/>
    <mergeCell ref="N268:N270"/>
    <mergeCell ref="O268:O270"/>
    <mergeCell ref="AB268:AB270"/>
    <mergeCell ref="AC268:AC270"/>
    <mergeCell ref="AD268:AD270"/>
    <mergeCell ref="AE268:AE270"/>
    <mergeCell ref="C265:C267"/>
    <mergeCell ref="D265:D267"/>
    <mergeCell ref="E265:E267"/>
    <mergeCell ref="F265:F267"/>
    <mergeCell ref="I265:I267"/>
    <mergeCell ref="J265:J267"/>
    <mergeCell ref="AG268:AG270"/>
    <mergeCell ref="K265:K267"/>
    <mergeCell ref="L265:L267"/>
    <mergeCell ref="A262:A264"/>
    <mergeCell ref="B262:B264"/>
    <mergeCell ref="C262:C264"/>
    <mergeCell ref="D262:D264"/>
    <mergeCell ref="E262:E264"/>
    <mergeCell ref="F262:F264"/>
    <mergeCell ref="I262:I264"/>
    <mergeCell ref="J262:J264"/>
    <mergeCell ref="K262:K264"/>
    <mergeCell ref="L262:L264"/>
    <mergeCell ref="M262:M264"/>
    <mergeCell ref="N262:N264"/>
    <mergeCell ref="O262:O264"/>
    <mergeCell ref="AB262:AB264"/>
    <mergeCell ref="AC262:AC264"/>
    <mergeCell ref="AD262:AD264"/>
    <mergeCell ref="AE262:AE264"/>
    <mergeCell ref="AC259:AC261"/>
    <mergeCell ref="AD259:AD261"/>
    <mergeCell ref="AE259:AE261"/>
    <mergeCell ref="A259:A261"/>
    <mergeCell ref="B259:B261"/>
    <mergeCell ref="C259:C261"/>
    <mergeCell ref="D259:D261"/>
    <mergeCell ref="E259:E261"/>
    <mergeCell ref="F259:F261"/>
    <mergeCell ref="I259:I261"/>
    <mergeCell ref="J259:J261"/>
    <mergeCell ref="AG253:AG255"/>
    <mergeCell ref="A256:A258"/>
    <mergeCell ref="B256:B258"/>
    <mergeCell ref="C256:C258"/>
    <mergeCell ref="D256:D258"/>
    <mergeCell ref="E256:E258"/>
    <mergeCell ref="F256:F258"/>
    <mergeCell ref="I256:I258"/>
    <mergeCell ref="J256:J258"/>
    <mergeCell ref="K256:K258"/>
    <mergeCell ref="L256:L258"/>
    <mergeCell ref="M256:M258"/>
    <mergeCell ref="N256:N258"/>
    <mergeCell ref="O256:O258"/>
    <mergeCell ref="AB256:AB258"/>
    <mergeCell ref="AC256:AC258"/>
    <mergeCell ref="AD256:AD258"/>
    <mergeCell ref="AE256:AE258"/>
    <mergeCell ref="AG256:AG258"/>
    <mergeCell ref="AG259:AG261"/>
    <mergeCell ref="AG250:AG252"/>
    <mergeCell ref="K247:K249"/>
    <mergeCell ref="L247:L249"/>
    <mergeCell ref="M247:M249"/>
    <mergeCell ref="N247:N249"/>
    <mergeCell ref="O247:O249"/>
    <mergeCell ref="AB247:AB249"/>
    <mergeCell ref="AC247:AC249"/>
    <mergeCell ref="AD247:AD249"/>
    <mergeCell ref="AE247:AE249"/>
    <mergeCell ref="A247:A249"/>
    <mergeCell ref="B247:B249"/>
    <mergeCell ref="K253:K255"/>
    <mergeCell ref="L253:L255"/>
    <mergeCell ref="M253:M255"/>
    <mergeCell ref="N253:N255"/>
    <mergeCell ref="O253:O255"/>
    <mergeCell ref="AB253:AB255"/>
    <mergeCell ref="AC253:AC255"/>
    <mergeCell ref="AD253:AD255"/>
    <mergeCell ref="AE253:AE255"/>
    <mergeCell ref="A253:A255"/>
    <mergeCell ref="B253:B255"/>
    <mergeCell ref="C253:C255"/>
    <mergeCell ref="D253:D255"/>
    <mergeCell ref="E253:E255"/>
    <mergeCell ref="F253:F255"/>
    <mergeCell ref="I253:I255"/>
    <mergeCell ref="J253:J255"/>
    <mergeCell ref="A250:A252"/>
    <mergeCell ref="B250:B252"/>
    <mergeCell ref="C250:C252"/>
    <mergeCell ref="D250:D252"/>
    <mergeCell ref="E250:E252"/>
    <mergeCell ref="F250:F252"/>
    <mergeCell ref="I250:I252"/>
    <mergeCell ref="J250:J252"/>
    <mergeCell ref="K250:K252"/>
    <mergeCell ref="L250:L252"/>
    <mergeCell ref="M250:M252"/>
    <mergeCell ref="N250:N252"/>
    <mergeCell ref="O250:O252"/>
    <mergeCell ref="AB250:AB252"/>
    <mergeCell ref="AC250:AC252"/>
    <mergeCell ref="AD250:AD252"/>
    <mergeCell ref="AE250:AE252"/>
    <mergeCell ref="C247:C249"/>
    <mergeCell ref="D247:D249"/>
    <mergeCell ref="E247:E249"/>
    <mergeCell ref="F247:F249"/>
    <mergeCell ref="I247:I249"/>
    <mergeCell ref="J247:J249"/>
    <mergeCell ref="AG241:AG243"/>
    <mergeCell ref="A244:A246"/>
    <mergeCell ref="B244:B246"/>
    <mergeCell ref="C244:C246"/>
    <mergeCell ref="D244:D246"/>
    <mergeCell ref="E244:E246"/>
    <mergeCell ref="F244:F246"/>
    <mergeCell ref="I244:I246"/>
    <mergeCell ref="J244:J246"/>
    <mergeCell ref="K244:K246"/>
    <mergeCell ref="L244:L246"/>
    <mergeCell ref="M244:M246"/>
    <mergeCell ref="N244:N246"/>
    <mergeCell ref="O244:O246"/>
    <mergeCell ref="AB244:AB246"/>
    <mergeCell ref="AC244:AC246"/>
    <mergeCell ref="AD244:AD246"/>
    <mergeCell ref="AE244:AE246"/>
    <mergeCell ref="AG244:AG246"/>
    <mergeCell ref="K241:K243"/>
    <mergeCell ref="L241:L243"/>
    <mergeCell ref="M241:M243"/>
    <mergeCell ref="N241:N243"/>
    <mergeCell ref="O241:O243"/>
    <mergeCell ref="AB241:AB243"/>
    <mergeCell ref="AG247:AG249"/>
    <mergeCell ref="AC241:AC243"/>
    <mergeCell ref="AD241:AD243"/>
    <mergeCell ref="AE241:AE243"/>
    <mergeCell ref="A241:A243"/>
    <mergeCell ref="B241:B243"/>
    <mergeCell ref="C241:C243"/>
    <mergeCell ref="D241:D243"/>
    <mergeCell ref="E241:E243"/>
    <mergeCell ref="F241:F243"/>
    <mergeCell ref="I241:I243"/>
    <mergeCell ref="J241:J243"/>
    <mergeCell ref="AG235:AG237"/>
    <mergeCell ref="A238:A240"/>
    <mergeCell ref="B238:B240"/>
    <mergeCell ref="C238:C240"/>
    <mergeCell ref="D238:D240"/>
    <mergeCell ref="E238:E240"/>
    <mergeCell ref="F238:F240"/>
    <mergeCell ref="I238:I240"/>
    <mergeCell ref="J238:J240"/>
    <mergeCell ref="K238:K240"/>
    <mergeCell ref="L238:L240"/>
    <mergeCell ref="M238:M240"/>
    <mergeCell ref="N238:N240"/>
    <mergeCell ref="O238:O240"/>
    <mergeCell ref="AB238:AB240"/>
    <mergeCell ref="AC238:AC240"/>
    <mergeCell ref="AD238:AD240"/>
    <mergeCell ref="AE238:AE240"/>
    <mergeCell ref="AG238:AG240"/>
    <mergeCell ref="K235:K237"/>
    <mergeCell ref="L235:L237"/>
    <mergeCell ref="M235:M237"/>
    <mergeCell ref="N235:N237"/>
    <mergeCell ref="O235:O237"/>
    <mergeCell ref="AB235:AB237"/>
    <mergeCell ref="AC235:AC237"/>
    <mergeCell ref="AD235:AD237"/>
    <mergeCell ref="AE235:AE237"/>
    <mergeCell ref="A235:A237"/>
    <mergeCell ref="B235:B237"/>
    <mergeCell ref="C235:C237"/>
    <mergeCell ref="D235:D237"/>
    <mergeCell ref="E235:E237"/>
    <mergeCell ref="F235:F237"/>
    <mergeCell ref="I235:I237"/>
    <mergeCell ref="J235:J237"/>
    <mergeCell ref="I231:I233"/>
    <mergeCell ref="J231:K232"/>
    <mergeCell ref="L231:M232"/>
    <mergeCell ref="N231:O232"/>
    <mergeCell ref="P231:R232"/>
    <mergeCell ref="S231:U232"/>
    <mergeCell ref="V231:AF231"/>
    <mergeCell ref="AG231:AG233"/>
    <mergeCell ref="V232:Y232"/>
    <mergeCell ref="AF232:AF233"/>
    <mergeCell ref="A231:A233"/>
    <mergeCell ref="B231:B233"/>
    <mergeCell ref="C231:C233"/>
    <mergeCell ref="D231:D233"/>
    <mergeCell ref="E231:E233"/>
    <mergeCell ref="F231:F233"/>
    <mergeCell ref="G231:G233"/>
    <mergeCell ref="H231:H232"/>
    <mergeCell ref="AG19:AG21"/>
    <mergeCell ref="V20:Y20"/>
    <mergeCell ref="V19:AF19"/>
    <mergeCell ref="AF20:AF21"/>
    <mergeCell ref="Z20:Z21"/>
    <mergeCell ref="AA20:AA21"/>
    <mergeCell ref="A230:I230"/>
    <mergeCell ref="A227:I229"/>
    <mergeCell ref="P227:P229"/>
    <mergeCell ref="Q227:Q229"/>
    <mergeCell ref="R227:R229"/>
    <mergeCell ref="P62:P64"/>
    <mergeCell ref="Q62:Q64"/>
    <mergeCell ref="R62:R64"/>
    <mergeCell ref="B29:B31"/>
    <mergeCell ref="C29:C31"/>
    <mergeCell ref="C23:C25"/>
    <mergeCell ref="B26:B28"/>
    <mergeCell ref="C26:C28"/>
    <mergeCell ref="A26:A28"/>
    <mergeCell ref="A218:A220"/>
    <mergeCell ref="B1:C1"/>
    <mergeCell ref="B2:C2"/>
    <mergeCell ref="B3:C3"/>
    <mergeCell ref="B4:C4"/>
    <mergeCell ref="B5:C5"/>
    <mergeCell ref="B12:C12"/>
    <mergeCell ref="B13:C13"/>
    <mergeCell ref="B16:C16"/>
    <mergeCell ref="F19:F21"/>
    <mergeCell ref="B14:C14"/>
    <mergeCell ref="B15:C15"/>
    <mergeCell ref="B6:C6"/>
    <mergeCell ref="B7:C7"/>
    <mergeCell ref="B8:C8"/>
    <mergeCell ref="B10:C10"/>
    <mergeCell ref="E19:E21"/>
    <mergeCell ref="A23:A25"/>
    <mergeCell ref="B23:B25"/>
    <mergeCell ref="D19:D21"/>
    <mergeCell ref="A19:A21"/>
    <mergeCell ref="B19:B21"/>
    <mergeCell ref="C19:C21"/>
    <mergeCell ref="B9:C9"/>
    <mergeCell ref="A56:A58"/>
    <mergeCell ref="J6:V6"/>
    <mergeCell ref="AC23:AC25"/>
    <mergeCell ref="AD23:AD25"/>
    <mergeCell ref="AE23:AE25"/>
    <mergeCell ref="O23:O25"/>
    <mergeCell ref="AB23:AB25"/>
    <mergeCell ref="AC20:AC21"/>
    <mergeCell ref="AD20:AD21"/>
    <mergeCell ref="P19:R20"/>
    <mergeCell ref="S19:U20"/>
    <mergeCell ref="H19:H20"/>
    <mergeCell ref="D23:D25"/>
    <mergeCell ref="E23:E25"/>
    <mergeCell ref="F23:F25"/>
    <mergeCell ref="I23:I25"/>
    <mergeCell ref="J23:J25"/>
    <mergeCell ref="K23:K25"/>
    <mergeCell ref="L23:L25"/>
    <mergeCell ref="M23:M25"/>
    <mergeCell ref="I8:U8"/>
    <mergeCell ref="N13:X13"/>
    <mergeCell ref="J19:K20"/>
    <mergeCell ref="N16:AG16"/>
    <mergeCell ref="L19:M20"/>
    <mergeCell ref="N19:O20"/>
    <mergeCell ref="M15:AG15"/>
    <mergeCell ref="I19:I21"/>
    <mergeCell ref="G19:G21"/>
    <mergeCell ref="N26:N28"/>
    <mergeCell ref="F26:F28"/>
    <mergeCell ref="I26:I28"/>
    <mergeCell ref="E26:E28"/>
    <mergeCell ref="AD29:AD31"/>
    <mergeCell ref="AD32:AD34"/>
    <mergeCell ref="AG32:AG34"/>
    <mergeCell ref="AC32:AC34"/>
    <mergeCell ref="J32:J34"/>
    <mergeCell ref="AG23:AG25"/>
    <mergeCell ref="I29:I31"/>
    <mergeCell ref="J29:J31"/>
    <mergeCell ref="AC26:AC28"/>
    <mergeCell ref="AD26:AD28"/>
    <mergeCell ref="K29:K31"/>
    <mergeCell ref="O26:O28"/>
    <mergeCell ref="AB26:AB28"/>
    <mergeCell ref="O32:O34"/>
    <mergeCell ref="AB32:AB34"/>
    <mergeCell ref="AB29:AB31"/>
    <mergeCell ref="O29:O31"/>
    <mergeCell ref="AE26:AE28"/>
    <mergeCell ref="N23:N25"/>
    <mergeCell ref="AG29:AG31"/>
    <mergeCell ref="J26:J28"/>
    <mergeCell ref="K26:K28"/>
    <mergeCell ref="L26:L28"/>
    <mergeCell ref="AG26:AG28"/>
    <mergeCell ref="M26:M28"/>
    <mergeCell ref="AC29:AC31"/>
    <mergeCell ref="L32:L34"/>
    <mergeCell ref="A29:A31"/>
    <mergeCell ref="A32:A34"/>
    <mergeCell ref="A35:A37"/>
    <mergeCell ref="B35:B37"/>
    <mergeCell ref="C35:C37"/>
    <mergeCell ref="D35:D37"/>
    <mergeCell ref="E35:E37"/>
    <mergeCell ref="B32:B34"/>
    <mergeCell ref="C32:C34"/>
    <mergeCell ref="D32:D34"/>
    <mergeCell ref="D29:D31"/>
    <mergeCell ref="E29:E31"/>
    <mergeCell ref="F29:F31"/>
    <mergeCell ref="E32:E34"/>
    <mergeCell ref="F32:F34"/>
    <mergeCell ref="I32:I34"/>
    <mergeCell ref="K32:K34"/>
    <mergeCell ref="F35:F37"/>
    <mergeCell ref="I35:I37"/>
    <mergeCell ref="K35:K37"/>
    <mergeCell ref="J35:J37"/>
    <mergeCell ref="A38:A40"/>
    <mergeCell ref="D38:D40"/>
    <mergeCell ref="E38:E40"/>
    <mergeCell ref="F38:F40"/>
    <mergeCell ref="I87:I89"/>
    <mergeCell ref="C38:C40"/>
    <mergeCell ref="E44:E46"/>
    <mergeCell ref="F44:F46"/>
    <mergeCell ref="I44:I46"/>
    <mergeCell ref="J44:J46"/>
    <mergeCell ref="J87:J89"/>
    <mergeCell ref="K87:K89"/>
    <mergeCell ref="L87:L89"/>
    <mergeCell ref="M87:M89"/>
    <mergeCell ref="N87:N89"/>
    <mergeCell ref="K41:K43"/>
    <mergeCell ref="L41:L43"/>
    <mergeCell ref="M41:M43"/>
    <mergeCell ref="J41:J43"/>
    <mergeCell ref="N41:N43"/>
    <mergeCell ref="K44:K46"/>
    <mergeCell ref="L44:L46"/>
    <mergeCell ref="I41:I43"/>
    <mergeCell ref="A41:A43"/>
    <mergeCell ref="D44:D46"/>
    <mergeCell ref="D41:D43"/>
    <mergeCell ref="E41:E43"/>
    <mergeCell ref="B38:B40"/>
    <mergeCell ref="B41:B43"/>
    <mergeCell ref="C41:C43"/>
    <mergeCell ref="N44:N46"/>
    <mergeCell ref="F41:F43"/>
    <mergeCell ref="AC62:AC64"/>
    <mergeCell ref="AD62:AD64"/>
    <mergeCell ref="X62:X64"/>
    <mergeCell ref="Y62:Y64"/>
    <mergeCell ref="AB62:AB64"/>
    <mergeCell ref="AC41:AC43"/>
    <mergeCell ref="AD41:AD43"/>
    <mergeCell ref="AB35:AB37"/>
    <mergeCell ref="AD35:AD37"/>
    <mergeCell ref="AC35:AC37"/>
    <mergeCell ref="AB44:AB46"/>
    <mergeCell ref="AC44:AC46"/>
    <mergeCell ref="AE29:AE31"/>
    <mergeCell ref="AE32:AE34"/>
    <mergeCell ref="AG87:AG89"/>
    <mergeCell ref="AE35:AE37"/>
    <mergeCell ref="AD44:AD46"/>
    <mergeCell ref="AE87:AE89"/>
    <mergeCell ref="AD87:AD89"/>
    <mergeCell ref="AC87:AC89"/>
    <mergeCell ref="AG41:AG43"/>
    <mergeCell ref="AE41:AE43"/>
    <mergeCell ref="AE44:AE46"/>
    <mergeCell ref="AB87:AB89"/>
    <mergeCell ref="AG56:AG58"/>
    <mergeCell ref="AB41:AB43"/>
    <mergeCell ref="AE50:AE52"/>
    <mergeCell ref="AD50:AD52"/>
    <mergeCell ref="AG62:AG64"/>
    <mergeCell ref="AE62:AE64"/>
    <mergeCell ref="AG44:AG46"/>
    <mergeCell ref="AG35:AG37"/>
    <mergeCell ref="O41:O43"/>
    <mergeCell ref="M32:M34"/>
    <mergeCell ref="N32:N34"/>
    <mergeCell ref="L47:L49"/>
    <mergeCell ref="M47:M49"/>
    <mergeCell ref="N47:N49"/>
    <mergeCell ref="O47:O49"/>
    <mergeCell ref="L29:L31"/>
    <mergeCell ref="M29:M31"/>
    <mergeCell ref="N29:N31"/>
    <mergeCell ref="AG144:AG146"/>
    <mergeCell ref="V145:Y145"/>
    <mergeCell ref="AF145:AF146"/>
    <mergeCell ref="AG47:AG49"/>
    <mergeCell ref="AG50:AG52"/>
    <mergeCell ref="AC47:AC49"/>
    <mergeCell ref="AD47:AD49"/>
    <mergeCell ref="AE47:AE49"/>
    <mergeCell ref="AB50:AB52"/>
    <mergeCell ref="AC50:AC52"/>
    <mergeCell ref="AE69:AE71"/>
    <mergeCell ref="AE75:AE77"/>
    <mergeCell ref="N65:O66"/>
    <mergeCell ref="N144:O145"/>
    <mergeCell ref="O35:O37"/>
    <mergeCell ref="O44:O46"/>
    <mergeCell ref="M44:M46"/>
    <mergeCell ref="S144:U145"/>
    <mergeCell ref="N35:N37"/>
    <mergeCell ref="L35:L37"/>
    <mergeCell ref="M35:M37"/>
    <mergeCell ref="V144:AF144"/>
    <mergeCell ref="A53:A55"/>
    <mergeCell ref="D53:D55"/>
    <mergeCell ref="O56:O58"/>
    <mergeCell ref="AB56:AB58"/>
    <mergeCell ref="AE53:AE55"/>
    <mergeCell ref="E53:E55"/>
    <mergeCell ref="B53:B55"/>
    <mergeCell ref="C53:C55"/>
    <mergeCell ref="O53:O55"/>
    <mergeCell ref="F53:F55"/>
    <mergeCell ref="I53:I55"/>
    <mergeCell ref="J53:J55"/>
    <mergeCell ref="E56:E58"/>
    <mergeCell ref="K56:K58"/>
    <mergeCell ref="L56:L58"/>
    <mergeCell ref="L53:L55"/>
    <mergeCell ref="Z62:Z64"/>
    <mergeCell ref="AA62:AA64"/>
    <mergeCell ref="AD56:AD58"/>
    <mergeCell ref="AD53:AD55"/>
    <mergeCell ref="K53:K55"/>
    <mergeCell ref="D56:D58"/>
    <mergeCell ref="M56:M58"/>
    <mergeCell ref="N56:N58"/>
    <mergeCell ref="AB53:AB55"/>
    <mergeCell ref="AC53:AC55"/>
    <mergeCell ref="AE56:AE58"/>
    <mergeCell ref="AE59:AE61"/>
    <mergeCell ref="M53:M55"/>
    <mergeCell ref="N53:N55"/>
    <mergeCell ref="O62:O64"/>
    <mergeCell ref="F56:F58"/>
    <mergeCell ref="AG148:AG151"/>
    <mergeCell ref="O148:O151"/>
    <mergeCell ref="AB148:AB151"/>
    <mergeCell ref="AD59:AD61"/>
    <mergeCell ref="AG59:AG61"/>
    <mergeCell ref="AB59:AB61"/>
    <mergeCell ref="AC59:AC61"/>
    <mergeCell ref="AE148:AE151"/>
    <mergeCell ref="AC148:AC151"/>
    <mergeCell ref="J59:J61"/>
    <mergeCell ref="K59:K61"/>
    <mergeCell ref="L59:L61"/>
    <mergeCell ref="M59:M61"/>
    <mergeCell ref="N59:N61"/>
    <mergeCell ref="N148:N151"/>
    <mergeCell ref="AG53:AG55"/>
    <mergeCell ref="AG65:AG67"/>
    <mergeCell ref="AF66:AF67"/>
    <mergeCell ref="AG69:AG71"/>
    <mergeCell ref="AG72:AG74"/>
    <mergeCell ref="AG75:AG77"/>
    <mergeCell ref="AG78:AG80"/>
    <mergeCell ref="AG84:AG86"/>
    <mergeCell ref="AG90:AG92"/>
    <mergeCell ref="AG93:AG95"/>
    <mergeCell ref="AG96:AG98"/>
    <mergeCell ref="AG99:AG101"/>
    <mergeCell ref="AG102:AG104"/>
    <mergeCell ref="AG105:AG107"/>
    <mergeCell ref="AG108:AG110"/>
    <mergeCell ref="AF62:AF64"/>
    <mergeCell ref="AD148:AD151"/>
    <mergeCell ref="B56:B58"/>
    <mergeCell ref="C56:C58"/>
    <mergeCell ref="B59:B61"/>
    <mergeCell ref="C59:C61"/>
    <mergeCell ref="V66:Y66"/>
    <mergeCell ref="A141:I143"/>
    <mergeCell ref="J141:J143"/>
    <mergeCell ref="K141:K143"/>
    <mergeCell ref="L141:L143"/>
    <mergeCell ref="M141:M143"/>
    <mergeCell ref="N141:N143"/>
    <mergeCell ref="O141:O143"/>
    <mergeCell ref="P141:P143"/>
    <mergeCell ref="Q141:Q143"/>
    <mergeCell ref="R141:R143"/>
    <mergeCell ref="S141:S143"/>
    <mergeCell ref="T141:T143"/>
    <mergeCell ref="U141:U143"/>
    <mergeCell ref="A69:A71"/>
    <mergeCell ref="J69:J71"/>
    <mergeCell ref="K69:K71"/>
    <mergeCell ref="L69:L71"/>
    <mergeCell ref="M69:M71"/>
    <mergeCell ref="N69:N71"/>
    <mergeCell ref="J72:J74"/>
    <mergeCell ref="K72:K74"/>
    <mergeCell ref="L72:L74"/>
    <mergeCell ref="M72:M74"/>
    <mergeCell ref="N72:N74"/>
    <mergeCell ref="A93:A95"/>
    <mergeCell ref="B93:B95"/>
    <mergeCell ref="C93:C95"/>
    <mergeCell ref="P144:R145"/>
    <mergeCell ref="A59:A61"/>
    <mergeCell ref="D59:D61"/>
    <mergeCell ref="E59:E61"/>
    <mergeCell ref="AC56:AC58"/>
    <mergeCell ref="AB69:AB71"/>
    <mergeCell ref="AC69:AC71"/>
    <mergeCell ref="AD69:AD71"/>
    <mergeCell ref="L117:L119"/>
    <mergeCell ref="M117:M119"/>
    <mergeCell ref="N117:N119"/>
    <mergeCell ref="O59:O61"/>
    <mergeCell ref="A148:A151"/>
    <mergeCell ref="D148:D151"/>
    <mergeCell ref="E148:E151"/>
    <mergeCell ref="F148:F151"/>
    <mergeCell ref="I148:I151"/>
    <mergeCell ref="J148:J151"/>
    <mergeCell ref="K148:K151"/>
    <mergeCell ref="L148:L151"/>
    <mergeCell ref="M148:M151"/>
    <mergeCell ref="A65:A67"/>
    <mergeCell ref="B65:B67"/>
    <mergeCell ref="C65:C67"/>
    <mergeCell ref="D65:D67"/>
    <mergeCell ref="E65:E67"/>
    <mergeCell ref="F65:F67"/>
    <mergeCell ref="G65:G67"/>
    <mergeCell ref="H65:H66"/>
    <mergeCell ref="I65:I67"/>
    <mergeCell ref="J65:K66"/>
    <mergeCell ref="L65:M66"/>
    <mergeCell ref="L144:M145"/>
    <mergeCell ref="A84:A86"/>
    <mergeCell ref="C84:C86"/>
    <mergeCell ref="D84:D86"/>
    <mergeCell ref="E84:E86"/>
    <mergeCell ref="F84:F86"/>
    <mergeCell ref="I84:I86"/>
    <mergeCell ref="J84:J86"/>
    <mergeCell ref="K84:K86"/>
    <mergeCell ref="L84:L86"/>
    <mergeCell ref="M84:M86"/>
    <mergeCell ref="A90:A92"/>
    <mergeCell ref="AD159:AD161"/>
    <mergeCell ref="AE156:AE158"/>
    <mergeCell ref="AE159:AE161"/>
    <mergeCell ref="AG159:AG161"/>
    <mergeCell ref="O156:O158"/>
    <mergeCell ref="AC156:AC158"/>
    <mergeCell ref="AD156:AD158"/>
    <mergeCell ref="N156:N158"/>
    <mergeCell ref="O159:O161"/>
    <mergeCell ref="L159:L161"/>
    <mergeCell ref="M159:M161"/>
    <mergeCell ref="M156:M158"/>
    <mergeCell ref="AB159:AB161"/>
    <mergeCell ref="AC159:AC161"/>
    <mergeCell ref="K156:K158"/>
    <mergeCell ref="L156:L158"/>
    <mergeCell ref="AB156:AB158"/>
    <mergeCell ref="N84:N86"/>
    <mergeCell ref="O84:O86"/>
    <mergeCell ref="AB84:AB86"/>
    <mergeCell ref="AG169:AG171"/>
    <mergeCell ref="E169:E171"/>
    <mergeCell ref="AC169:AC171"/>
    <mergeCell ref="AD162:AD165"/>
    <mergeCell ref="AB166:AB168"/>
    <mergeCell ref="AC166:AC168"/>
    <mergeCell ref="M166:M168"/>
    <mergeCell ref="N166:N168"/>
    <mergeCell ref="O166:O168"/>
    <mergeCell ref="M162:M165"/>
    <mergeCell ref="N162:N165"/>
    <mergeCell ref="AE162:AE165"/>
    <mergeCell ref="AE166:AE168"/>
    <mergeCell ref="E166:E168"/>
    <mergeCell ref="AD166:AD168"/>
    <mergeCell ref="AE169:AE171"/>
    <mergeCell ref="AB169:AB171"/>
    <mergeCell ref="M169:M171"/>
    <mergeCell ref="N169:N171"/>
    <mergeCell ref="O169:O171"/>
    <mergeCell ref="AG166:AG168"/>
    <mergeCell ref="AD169:AD171"/>
    <mergeCell ref="J166:J168"/>
    <mergeCell ref="AG185:AG187"/>
    <mergeCell ref="O185:O187"/>
    <mergeCell ref="AB185:AB187"/>
    <mergeCell ref="AC185:AC187"/>
    <mergeCell ref="AG182:AG184"/>
    <mergeCell ref="O182:O184"/>
    <mergeCell ref="AB182:AB184"/>
    <mergeCell ref="AC182:AC184"/>
    <mergeCell ref="AD182:AD184"/>
    <mergeCell ref="AD185:AD187"/>
    <mergeCell ref="AE182:AE184"/>
    <mergeCell ref="AE185:AE187"/>
    <mergeCell ref="N185:N187"/>
    <mergeCell ref="M182:M184"/>
    <mergeCell ref="K179:K181"/>
    <mergeCell ref="I182:I184"/>
    <mergeCell ref="D185:D187"/>
    <mergeCell ref="E185:E187"/>
    <mergeCell ref="F185:F187"/>
    <mergeCell ref="I185:I187"/>
    <mergeCell ref="K185:K187"/>
    <mergeCell ref="L185:L187"/>
    <mergeCell ref="I179:I181"/>
    <mergeCell ref="F182:F184"/>
    <mergeCell ref="AE191:AE193"/>
    <mergeCell ref="AE194:AE196"/>
    <mergeCell ref="AG191:AG193"/>
    <mergeCell ref="O191:O193"/>
    <mergeCell ref="AB191:AB193"/>
    <mergeCell ref="AD188:AD190"/>
    <mergeCell ref="AG188:AG190"/>
    <mergeCell ref="AD194:AD196"/>
    <mergeCell ref="AG194:AG196"/>
    <mergeCell ref="AB194:AB196"/>
    <mergeCell ref="AC194:AC196"/>
    <mergeCell ref="AE188:AE190"/>
    <mergeCell ref="AB188:AB190"/>
    <mergeCell ref="AC188:AC190"/>
    <mergeCell ref="AC191:AC193"/>
    <mergeCell ref="AD191:AD193"/>
    <mergeCell ref="AG197:AG199"/>
    <mergeCell ref="O197:O199"/>
    <mergeCell ref="AB197:AB199"/>
    <mergeCell ref="AC197:AC199"/>
    <mergeCell ref="AE197:AE199"/>
    <mergeCell ref="AD197:AD199"/>
    <mergeCell ref="O194:O196"/>
    <mergeCell ref="AG203:AG205"/>
    <mergeCell ref="O203:O205"/>
    <mergeCell ref="AB203:AB205"/>
    <mergeCell ref="AC203:AC205"/>
    <mergeCell ref="AD200:AD202"/>
    <mergeCell ref="AG200:AG202"/>
    <mergeCell ref="A203:A205"/>
    <mergeCell ref="D203:D205"/>
    <mergeCell ref="E203:E205"/>
    <mergeCell ref="F203:F205"/>
    <mergeCell ref="I203:I205"/>
    <mergeCell ref="J203:J205"/>
    <mergeCell ref="K203:K205"/>
    <mergeCell ref="L203:L205"/>
    <mergeCell ref="M203:M205"/>
    <mergeCell ref="N203:N205"/>
    <mergeCell ref="AB200:AB202"/>
    <mergeCell ref="AC200:AC202"/>
    <mergeCell ref="L200:L202"/>
    <mergeCell ref="M200:M202"/>
    <mergeCell ref="N200:N202"/>
    <mergeCell ref="O200:O202"/>
    <mergeCell ref="F200:F202"/>
    <mergeCell ref="I200:I202"/>
    <mergeCell ref="AE203:AE205"/>
    <mergeCell ref="B200:B202"/>
    <mergeCell ref="C200:C202"/>
    <mergeCell ref="AC224:AC226"/>
    <mergeCell ref="J200:J202"/>
    <mergeCell ref="K200:K202"/>
    <mergeCell ref="A200:A202"/>
    <mergeCell ref="D200:D202"/>
    <mergeCell ref="AE200:AE202"/>
    <mergeCell ref="AD203:AD205"/>
    <mergeCell ref="E200:E202"/>
    <mergeCell ref="A224:A226"/>
    <mergeCell ref="D224:D226"/>
    <mergeCell ref="E224:E226"/>
    <mergeCell ref="F224:F226"/>
    <mergeCell ref="I224:I226"/>
    <mergeCell ref="J224:J226"/>
    <mergeCell ref="K224:K226"/>
    <mergeCell ref="L224:L226"/>
    <mergeCell ref="M224:M226"/>
    <mergeCell ref="N224:N226"/>
    <mergeCell ref="AB206:AB208"/>
    <mergeCell ref="AC206:AC208"/>
    <mergeCell ref="AD206:AD208"/>
    <mergeCell ref="B203:B205"/>
    <mergeCell ref="C203:C205"/>
    <mergeCell ref="AD224:AD226"/>
    <mergeCell ref="N209:N211"/>
    <mergeCell ref="O209:O211"/>
    <mergeCell ref="AB209:AB211"/>
    <mergeCell ref="AC209:AC211"/>
    <mergeCell ref="C224:C226"/>
    <mergeCell ref="B206:B208"/>
    <mergeCell ref="C206:C208"/>
    <mergeCell ref="B224:B226"/>
    <mergeCell ref="A206:A208"/>
    <mergeCell ref="D206:D208"/>
    <mergeCell ref="E206:E208"/>
    <mergeCell ref="A62:A64"/>
    <mergeCell ref="A191:A193"/>
    <mergeCell ref="V227:V229"/>
    <mergeCell ref="O206:O208"/>
    <mergeCell ref="F206:F208"/>
    <mergeCell ref="I206:I208"/>
    <mergeCell ref="J206:J208"/>
    <mergeCell ref="K206:K208"/>
    <mergeCell ref="B188:B190"/>
    <mergeCell ref="B185:B187"/>
    <mergeCell ref="C185:C187"/>
    <mergeCell ref="B169:B171"/>
    <mergeCell ref="C169:C171"/>
    <mergeCell ref="D176:D178"/>
    <mergeCell ref="E176:E178"/>
    <mergeCell ref="J197:J199"/>
    <mergeCell ref="K197:K199"/>
    <mergeCell ref="L197:L199"/>
    <mergeCell ref="M197:M199"/>
    <mergeCell ref="N197:N199"/>
    <mergeCell ref="B197:B199"/>
    <mergeCell ref="C197:C199"/>
    <mergeCell ref="P65:R66"/>
    <mergeCell ref="S65:U66"/>
    <mergeCell ref="V65:AF65"/>
    <mergeCell ref="D159:D161"/>
    <mergeCell ref="B156:B158"/>
    <mergeCell ref="M194:M196"/>
    <mergeCell ref="N194:N196"/>
    <mergeCell ref="AG227:AG229"/>
    <mergeCell ref="O227:O229"/>
    <mergeCell ref="AB227:AB229"/>
    <mergeCell ref="J227:J229"/>
    <mergeCell ref="K227:K229"/>
    <mergeCell ref="L227:L229"/>
    <mergeCell ref="M227:M229"/>
    <mergeCell ref="N227:N229"/>
    <mergeCell ref="AA227:AA229"/>
    <mergeCell ref="Z227:Z229"/>
    <mergeCell ref="S227:S229"/>
    <mergeCell ref="T227:T229"/>
    <mergeCell ref="U227:U229"/>
    <mergeCell ref="W227:W229"/>
    <mergeCell ref="X227:X229"/>
    <mergeCell ref="Y227:Y229"/>
    <mergeCell ref="AF227:AF229"/>
    <mergeCell ref="AE227:AE229"/>
    <mergeCell ref="AG206:AG208"/>
    <mergeCell ref="L206:L208"/>
    <mergeCell ref="M206:M208"/>
    <mergeCell ref="N206:N208"/>
    <mergeCell ref="AB224:AB226"/>
    <mergeCell ref="AG224:AG226"/>
    <mergeCell ref="O224:O226"/>
    <mergeCell ref="C182:C184"/>
    <mergeCell ref="F188:F190"/>
    <mergeCell ref="A176:A178"/>
    <mergeCell ref="A144:A146"/>
    <mergeCell ref="B144:B146"/>
    <mergeCell ref="C144:C146"/>
    <mergeCell ref="A188:A190"/>
    <mergeCell ref="A185:A187"/>
    <mergeCell ref="A156:A158"/>
    <mergeCell ref="A194:A196"/>
    <mergeCell ref="B191:B193"/>
    <mergeCell ref="C191:C193"/>
    <mergeCell ref="B194:B196"/>
    <mergeCell ref="C194:C196"/>
    <mergeCell ref="A197:A199"/>
    <mergeCell ref="A179:A181"/>
    <mergeCell ref="B179:B181"/>
    <mergeCell ref="C179:C181"/>
    <mergeCell ref="C176:C178"/>
    <mergeCell ref="A182:A184"/>
    <mergeCell ref="B176:B178"/>
    <mergeCell ref="A169:A171"/>
    <mergeCell ref="A162:A165"/>
    <mergeCell ref="A166:A168"/>
    <mergeCell ref="A159:A161"/>
    <mergeCell ref="A44:A46"/>
    <mergeCell ref="I188:I190"/>
    <mergeCell ref="D194:D196"/>
    <mergeCell ref="E194:E196"/>
    <mergeCell ref="D197:D199"/>
    <mergeCell ref="E197:E199"/>
    <mergeCell ref="F197:F199"/>
    <mergeCell ref="I197:I199"/>
    <mergeCell ref="D179:D181"/>
    <mergeCell ref="E179:E181"/>
    <mergeCell ref="D182:D184"/>
    <mergeCell ref="E182:E184"/>
    <mergeCell ref="D162:D165"/>
    <mergeCell ref="E162:E165"/>
    <mergeCell ref="F162:F165"/>
    <mergeCell ref="I162:I165"/>
    <mergeCell ref="B44:B46"/>
    <mergeCell ref="C44:C46"/>
    <mergeCell ref="B50:B52"/>
    <mergeCell ref="A50:A52"/>
    <mergeCell ref="A47:A49"/>
    <mergeCell ref="C47:C49"/>
    <mergeCell ref="I176:I178"/>
    <mergeCell ref="F166:F168"/>
    <mergeCell ref="I166:I168"/>
    <mergeCell ref="H144:H145"/>
    <mergeCell ref="B166:B168"/>
    <mergeCell ref="C69:C71"/>
    <mergeCell ref="A72:A74"/>
    <mergeCell ref="C166:C168"/>
    <mergeCell ref="B162:B165"/>
    <mergeCell ref="C162:C165"/>
    <mergeCell ref="B47:B49"/>
    <mergeCell ref="J162:J165"/>
    <mergeCell ref="F169:F171"/>
    <mergeCell ref="I169:I171"/>
    <mergeCell ref="J169:J171"/>
    <mergeCell ref="D169:D171"/>
    <mergeCell ref="D166:D168"/>
    <mergeCell ref="D144:D146"/>
    <mergeCell ref="E144:E146"/>
    <mergeCell ref="F144:F146"/>
    <mergeCell ref="G144:G146"/>
    <mergeCell ref="I144:I146"/>
    <mergeCell ref="J47:J49"/>
    <mergeCell ref="C50:C52"/>
    <mergeCell ref="J159:J161"/>
    <mergeCell ref="C156:C158"/>
    <mergeCell ref="F59:F61"/>
    <mergeCell ref="I59:I61"/>
    <mergeCell ref="F159:F161"/>
    <mergeCell ref="I159:I161"/>
    <mergeCell ref="I156:I158"/>
    <mergeCell ref="J156:J158"/>
    <mergeCell ref="B69:B71"/>
    <mergeCell ref="J50:J52"/>
    <mergeCell ref="J144:K145"/>
    <mergeCell ref="B84:B86"/>
    <mergeCell ref="I56:I58"/>
    <mergeCell ref="J56:J58"/>
    <mergeCell ref="D69:D71"/>
    <mergeCell ref="E69:E71"/>
    <mergeCell ref="F69:F71"/>
    <mergeCell ref="I69:I71"/>
    <mergeCell ref="N191:N193"/>
    <mergeCell ref="L191:L193"/>
    <mergeCell ref="M191:M193"/>
    <mergeCell ref="L176:L178"/>
    <mergeCell ref="J179:J181"/>
    <mergeCell ref="N179:N181"/>
    <mergeCell ref="O179:O181"/>
    <mergeCell ref="J182:J184"/>
    <mergeCell ref="K182:K184"/>
    <mergeCell ref="L182:L184"/>
    <mergeCell ref="L188:L190"/>
    <mergeCell ref="J188:J190"/>
    <mergeCell ref="L169:L171"/>
    <mergeCell ref="K169:K171"/>
    <mergeCell ref="M185:M187"/>
    <mergeCell ref="M188:M190"/>
    <mergeCell ref="N188:N190"/>
    <mergeCell ref="O188:O190"/>
    <mergeCell ref="J185:J187"/>
    <mergeCell ref="K188:K190"/>
    <mergeCell ref="J176:J178"/>
    <mergeCell ref="AE206:AE208"/>
    <mergeCell ref="AE224:AE226"/>
    <mergeCell ref="AC227:AC229"/>
    <mergeCell ref="AD227:AD229"/>
    <mergeCell ref="D47:D49"/>
    <mergeCell ref="E47:E49"/>
    <mergeCell ref="AB47:AB49"/>
    <mergeCell ref="B62:H64"/>
    <mergeCell ref="I62:I64"/>
    <mergeCell ref="J62:J64"/>
    <mergeCell ref="K62:K64"/>
    <mergeCell ref="L62:L64"/>
    <mergeCell ref="M62:M64"/>
    <mergeCell ref="N62:N64"/>
    <mergeCell ref="I194:I196"/>
    <mergeCell ref="D191:D193"/>
    <mergeCell ref="E191:E193"/>
    <mergeCell ref="F191:F193"/>
    <mergeCell ref="I191:I193"/>
    <mergeCell ref="J191:J193"/>
    <mergeCell ref="K191:K193"/>
    <mergeCell ref="D188:D190"/>
    <mergeCell ref="E188:E190"/>
    <mergeCell ref="J194:J196"/>
    <mergeCell ref="K194:K196"/>
    <mergeCell ref="C188:C190"/>
    <mergeCell ref="B159:B161"/>
    <mergeCell ref="C159:C161"/>
    <mergeCell ref="B182:B184"/>
    <mergeCell ref="L194:L196"/>
    <mergeCell ref="F194:F196"/>
    <mergeCell ref="K47:K49"/>
    <mergeCell ref="AN58:AO58"/>
    <mergeCell ref="I50:I52"/>
    <mergeCell ref="AL58:AM58"/>
    <mergeCell ref="AG176:AG178"/>
    <mergeCell ref="AG179:AG181"/>
    <mergeCell ref="K176:K178"/>
    <mergeCell ref="M176:M178"/>
    <mergeCell ref="N176:N178"/>
    <mergeCell ref="N182:N184"/>
    <mergeCell ref="F176:F178"/>
    <mergeCell ref="F179:F181"/>
    <mergeCell ref="AE176:AE178"/>
    <mergeCell ref="AE179:AE181"/>
    <mergeCell ref="AB179:AB181"/>
    <mergeCell ref="AC179:AC181"/>
    <mergeCell ref="L179:L181"/>
    <mergeCell ref="AG162:AG165"/>
    <mergeCell ref="O162:O165"/>
    <mergeCell ref="M179:M181"/>
    <mergeCell ref="O50:O52"/>
    <mergeCell ref="AB176:AB178"/>
    <mergeCell ref="AD179:AD181"/>
    <mergeCell ref="AC176:AC178"/>
    <mergeCell ref="AD176:AD178"/>
    <mergeCell ref="O176:O178"/>
    <mergeCell ref="AB162:AB165"/>
    <mergeCell ref="AC162:AC165"/>
    <mergeCell ref="K162:K165"/>
    <mergeCell ref="L162:L165"/>
    <mergeCell ref="L166:L168"/>
    <mergeCell ref="K166:K168"/>
    <mergeCell ref="N159:N161"/>
    <mergeCell ref="L50:L52"/>
    <mergeCell ref="M50:M52"/>
    <mergeCell ref="N50:N52"/>
    <mergeCell ref="K50:K52"/>
    <mergeCell ref="O72:O74"/>
    <mergeCell ref="K111:K113"/>
    <mergeCell ref="L111:L113"/>
    <mergeCell ref="F47:F49"/>
    <mergeCell ref="I47:I49"/>
    <mergeCell ref="O69:O71"/>
    <mergeCell ref="K159:K161"/>
    <mergeCell ref="A209:A211"/>
    <mergeCell ref="A212:A214"/>
    <mergeCell ref="AA1:AG2"/>
    <mergeCell ref="AB5:AG5"/>
    <mergeCell ref="AP58:AQ58"/>
    <mergeCell ref="AK161:AL161"/>
    <mergeCell ref="AM161:AN161"/>
    <mergeCell ref="AO161:AP161"/>
    <mergeCell ref="D50:D52"/>
    <mergeCell ref="E50:E52"/>
    <mergeCell ref="F50:F52"/>
    <mergeCell ref="S62:S64"/>
    <mergeCell ref="T62:T64"/>
    <mergeCell ref="U62:U64"/>
    <mergeCell ref="V62:V64"/>
    <mergeCell ref="W62:W64"/>
    <mergeCell ref="E159:E161"/>
    <mergeCell ref="AG156:AG158"/>
    <mergeCell ref="D156:D158"/>
    <mergeCell ref="E156:E158"/>
    <mergeCell ref="F156:F158"/>
    <mergeCell ref="AG218:AG220"/>
    <mergeCell ref="AD209:AD211"/>
    <mergeCell ref="AE209:AE211"/>
    <mergeCell ref="AG209:AG211"/>
    <mergeCell ref="B212:B214"/>
    <mergeCell ref="C212:C214"/>
    <mergeCell ref="D212:D214"/>
    <mergeCell ref="E212:E214"/>
    <mergeCell ref="F212:F214"/>
    <mergeCell ref="I212:I214"/>
    <mergeCell ref="J212:J214"/>
    <mergeCell ref="K212:K214"/>
    <mergeCell ref="L212:L214"/>
    <mergeCell ref="M212:M214"/>
    <mergeCell ref="N212:N214"/>
    <mergeCell ref="O212:O214"/>
    <mergeCell ref="AB212:AB214"/>
    <mergeCell ref="AC212:AC214"/>
    <mergeCell ref="AD212:AD214"/>
    <mergeCell ref="AE212:AE214"/>
    <mergeCell ref="AG212:AG214"/>
    <mergeCell ref="B209:B211"/>
    <mergeCell ref="C209:C211"/>
    <mergeCell ref="D209:D211"/>
    <mergeCell ref="E209:E211"/>
    <mergeCell ref="F209:F211"/>
    <mergeCell ref="I209:I211"/>
    <mergeCell ref="J209:J211"/>
    <mergeCell ref="K209:K211"/>
    <mergeCell ref="L209:L211"/>
    <mergeCell ref="M209:M211"/>
    <mergeCell ref="AB221:AB223"/>
    <mergeCell ref="AC221:AC223"/>
    <mergeCell ref="AD221:AD223"/>
    <mergeCell ref="AE221:AE223"/>
    <mergeCell ref="B218:B220"/>
    <mergeCell ref="C218:C220"/>
    <mergeCell ref="D218:D220"/>
    <mergeCell ref="E218:E220"/>
    <mergeCell ref="F218:F220"/>
    <mergeCell ref="I218:I220"/>
    <mergeCell ref="J218:J220"/>
    <mergeCell ref="K218:K220"/>
    <mergeCell ref="L218:L220"/>
    <mergeCell ref="M218:M220"/>
    <mergeCell ref="N218:N220"/>
    <mergeCell ref="O218:O220"/>
    <mergeCell ref="AB218:AB220"/>
    <mergeCell ref="AC218:AC220"/>
    <mergeCell ref="AD218:AD220"/>
    <mergeCell ref="AE218:AE220"/>
    <mergeCell ref="AG221:AG223"/>
    <mergeCell ref="A215:A217"/>
    <mergeCell ref="B215:B217"/>
    <mergeCell ref="C215:C217"/>
    <mergeCell ref="D215:D217"/>
    <mergeCell ref="E215:E217"/>
    <mergeCell ref="F215:F217"/>
    <mergeCell ref="I215:I217"/>
    <mergeCell ref="J215:J217"/>
    <mergeCell ref="K215:K217"/>
    <mergeCell ref="L215:L217"/>
    <mergeCell ref="M215:M217"/>
    <mergeCell ref="N215:N217"/>
    <mergeCell ref="O215:O217"/>
    <mergeCell ref="AB215:AB217"/>
    <mergeCell ref="AC215:AC217"/>
    <mergeCell ref="AD215:AD217"/>
    <mergeCell ref="AE215:AE217"/>
    <mergeCell ref="AG215:AG217"/>
    <mergeCell ref="A221:A223"/>
    <mergeCell ref="B221:B223"/>
    <mergeCell ref="C221:C223"/>
    <mergeCell ref="D221:D223"/>
    <mergeCell ref="E221:E223"/>
    <mergeCell ref="F221:F223"/>
    <mergeCell ref="I221:I223"/>
    <mergeCell ref="J221:J223"/>
    <mergeCell ref="K221:K223"/>
    <mergeCell ref="L221:L223"/>
    <mergeCell ref="M221:M223"/>
    <mergeCell ref="N221:N223"/>
    <mergeCell ref="O221:O223"/>
    <mergeCell ref="AB72:AB74"/>
    <mergeCell ref="AC72:AC74"/>
    <mergeCell ref="AD72:AD74"/>
    <mergeCell ref="AE72:AE74"/>
    <mergeCell ref="N78:N80"/>
    <mergeCell ref="O78:O80"/>
    <mergeCell ref="AB78:AB80"/>
    <mergeCell ref="AC78:AC80"/>
    <mergeCell ref="AD78:AD80"/>
    <mergeCell ref="AE78:AE80"/>
    <mergeCell ref="A75:A77"/>
    <mergeCell ref="B75:B77"/>
    <mergeCell ref="C75:C77"/>
    <mergeCell ref="D75:D77"/>
    <mergeCell ref="E75:E77"/>
    <mergeCell ref="F75:F77"/>
    <mergeCell ref="I75:I77"/>
    <mergeCell ref="J75:J77"/>
    <mergeCell ref="K75:K77"/>
    <mergeCell ref="L75:L77"/>
    <mergeCell ref="M75:M77"/>
    <mergeCell ref="N75:N77"/>
    <mergeCell ref="O75:O77"/>
    <mergeCell ref="AB75:AB77"/>
    <mergeCell ref="AC75:AC77"/>
    <mergeCell ref="AD75:AD77"/>
    <mergeCell ref="B72:B74"/>
    <mergeCell ref="C72:C74"/>
    <mergeCell ref="D72:D74"/>
    <mergeCell ref="E72:E74"/>
    <mergeCell ref="F72:F74"/>
    <mergeCell ref="I72:I74"/>
    <mergeCell ref="AK80:AL80"/>
    <mergeCell ref="AM80:AN80"/>
    <mergeCell ref="AO80:AP80"/>
    <mergeCell ref="A81:A83"/>
    <mergeCell ref="B81:B83"/>
    <mergeCell ref="C81:C83"/>
    <mergeCell ref="D81:D83"/>
    <mergeCell ref="E81:E83"/>
    <mergeCell ref="F81:F83"/>
    <mergeCell ref="I81:I83"/>
    <mergeCell ref="J81:J83"/>
    <mergeCell ref="K81:K83"/>
    <mergeCell ref="L81:L83"/>
    <mergeCell ref="M81:M83"/>
    <mergeCell ref="N81:N83"/>
    <mergeCell ref="O81:O83"/>
    <mergeCell ref="AB81:AB83"/>
    <mergeCell ref="AC81:AC83"/>
    <mergeCell ref="AD81:AD83"/>
    <mergeCell ref="AE81:AE83"/>
    <mergeCell ref="AG81:AG83"/>
    <mergeCell ref="A78:A80"/>
    <mergeCell ref="B78:B80"/>
    <mergeCell ref="C78:C80"/>
    <mergeCell ref="D78:D80"/>
    <mergeCell ref="E78:E80"/>
    <mergeCell ref="F78:F80"/>
    <mergeCell ref="I78:I80"/>
    <mergeCell ref="J78:J80"/>
    <mergeCell ref="K78:K80"/>
    <mergeCell ref="L78:L80"/>
    <mergeCell ref="M78:M80"/>
    <mergeCell ref="AC84:AC86"/>
    <mergeCell ref="AD84:AD86"/>
    <mergeCell ref="AE84:AE86"/>
    <mergeCell ref="A87:A89"/>
    <mergeCell ref="B87:B89"/>
    <mergeCell ref="C87:C89"/>
    <mergeCell ref="D87:D89"/>
    <mergeCell ref="E87:E89"/>
    <mergeCell ref="F87:F89"/>
    <mergeCell ref="B90:B92"/>
    <mergeCell ref="C90:C92"/>
    <mergeCell ref="D90:D92"/>
    <mergeCell ref="E90:E92"/>
    <mergeCell ref="F90:F92"/>
    <mergeCell ref="I90:I92"/>
    <mergeCell ref="J90:J92"/>
    <mergeCell ref="K90:K92"/>
    <mergeCell ref="L90:L92"/>
    <mergeCell ref="M90:M92"/>
    <mergeCell ref="N90:N92"/>
    <mergeCell ref="O90:O92"/>
    <mergeCell ref="AB90:AB92"/>
    <mergeCell ref="AC90:AC92"/>
    <mergeCell ref="AD90:AD92"/>
    <mergeCell ref="AE90:AE92"/>
    <mergeCell ref="O87:O89"/>
    <mergeCell ref="D93:D95"/>
    <mergeCell ref="E93:E95"/>
    <mergeCell ref="F93:F95"/>
    <mergeCell ref="I93:I95"/>
    <mergeCell ref="J93:J95"/>
    <mergeCell ref="K93:K95"/>
    <mergeCell ref="L93:L95"/>
    <mergeCell ref="M93:M95"/>
    <mergeCell ref="N93:N95"/>
    <mergeCell ref="O93:O95"/>
    <mergeCell ref="AB93:AB95"/>
    <mergeCell ref="AC93:AC95"/>
    <mergeCell ref="AD93:AD95"/>
    <mergeCell ref="AE93:AE95"/>
    <mergeCell ref="A96:A98"/>
    <mergeCell ref="B96:B98"/>
    <mergeCell ref="C96:C98"/>
    <mergeCell ref="D96:D98"/>
    <mergeCell ref="E96:E98"/>
    <mergeCell ref="F96:F98"/>
    <mergeCell ref="I96:I98"/>
    <mergeCell ref="J96:J98"/>
    <mergeCell ref="K96:K98"/>
    <mergeCell ref="L96:L98"/>
    <mergeCell ref="M96:M98"/>
    <mergeCell ref="N96:N98"/>
    <mergeCell ref="O96:O98"/>
    <mergeCell ref="AB96:AB98"/>
    <mergeCell ref="AC96:AC98"/>
    <mergeCell ref="AD96:AD98"/>
    <mergeCell ref="AE96:AE98"/>
    <mergeCell ref="A99:A101"/>
    <mergeCell ref="B99:B101"/>
    <mergeCell ref="C99:C101"/>
    <mergeCell ref="D99:D101"/>
    <mergeCell ref="E99:E101"/>
    <mergeCell ref="F99:F101"/>
    <mergeCell ref="I99:I101"/>
    <mergeCell ref="J99:J101"/>
    <mergeCell ref="K99:K101"/>
    <mergeCell ref="L99:L101"/>
    <mergeCell ref="M99:M101"/>
    <mergeCell ref="N99:N101"/>
    <mergeCell ref="O99:O101"/>
    <mergeCell ref="AB99:AB101"/>
    <mergeCell ref="AC99:AC101"/>
    <mergeCell ref="AD99:AD101"/>
    <mergeCell ref="AE99:AE101"/>
    <mergeCell ref="A102:A104"/>
    <mergeCell ref="B102:B104"/>
    <mergeCell ref="C102:C104"/>
    <mergeCell ref="D102:D104"/>
    <mergeCell ref="E102:E104"/>
    <mergeCell ref="F102:F104"/>
    <mergeCell ref="I102:I104"/>
    <mergeCell ref="J102:J104"/>
    <mergeCell ref="K102:K104"/>
    <mergeCell ref="L102:L104"/>
    <mergeCell ref="M102:M104"/>
    <mergeCell ref="N102:N104"/>
    <mergeCell ref="O102:O104"/>
    <mergeCell ref="AB102:AB104"/>
    <mergeCell ref="AC102:AC104"/>
    <mergeCell ref="AD102:AD104"/>
    <mergeCell ref="AE102:AE104"/>
    <mergeCell ref="A105:A107"/>
    <mergeCell ref="B105:B107"/>
    <mergeCell ref="C105:C107"/>
    <mergeCell ref="D105:D107"/>
    <mergeCell ref="E105:E107"/>
    <mergeCell ref="F105:F107"/>
    <mergeCell ref="I105:I107"/>
    <mergeCell ref="J105:J107"/>
    <mergeCell ref="K105:K107"/>
    <mergeCell ref="L105:L107"/>
    <mergeCell ref="M105:M107"/>
    <mergeCell ref="N105:N107"/>
    <mergeCell ref="O105:O107"/>
    <mergeCell ref="AB105:AB107"/>
    <mergeCell ref="AC105:AC107"/>
    <mergeCell ref="AD105:AD107"/>
    <mergeCell ref="AE105:AE107"/>
    <mergeCell ref="M111:M113"/>
    <mergeCell ref="N111:N113"/>
    <mergeCell ref="O111:O113"/>
    <mergeCell ref="AB111:AB113"/>
    <mergeCell ref="AC111:AC113"/>
    <mergeCell ref="AD111:AD113"/>
    <mergeCell ref="AE111:AE113"/>
    <mergeCell ref="A108:A110"/>
    <mergeCell ref="B108:B110"/>
    <mergeCell ref="C108:C110"/>
    <mergeCell ref="D108:D110"/>
    <mergeCell ref="E108:E110"/>
    <mergeCell ref="F108:F110"/>
    <mergeCell ref="I108:I110"/>
    <mergeCell ref="J108:J110"/>
    <mergeCell ref="K108:K110"/>
    <mergeCell ref="L108:L110"/>
    <mergeCell ref="M108:M110"/>
    <mergeCell ref="N108:N110"/>
    <mergeCell ref="O108:O110"/>
    <mergeCell ref="AB108:AB110"/>
    <mergeCell ref="AC108:AC110"/>
    <mergeCell ref="AD108:AD110"/>
    <mergeCell ref="AE108:AE110"/>
    <mergeCell ref="O117:O119"/>
    <mergeCell ref="AB117:AB119"/>
    <mergeCell ref="AC117:AC119"/>
    <mergeCell ref="AD117:AD119"/>
    <mergeCell ref="AE117:AE119"/>
    <mergeCell ref="AG111:AG113"/>
    <mergeCell ref="A114:A116"/>
    <mergeCell ref="B114:B116"/>
    <mergeCell ref="C114:C116"/>
    <mergeCell ref="D114:D116"/>
    <mergeCell ref="E114:E116"/>
    <mergeCell ref="F114:F116"/>
    <mergeCell ref="I114:I116"/>
    <mergeCell ref="J114:J116"/>
    <mergeCell ref="K114:K116"/>
    <mergeCell ref="L114:L116"/>
    <mergeCell ref="M114:M116"/>
    <mergeCell ref="N114:N116"/>
    <mergeCell ref="O114:O116"/>
    <mergeCell ref="AB114:AB116"/>
    <mergeCell ref="AC114:AC116"/>
    <mergeCell ref="AD114:AD116"/>
    <mergeCell ref="AE114:AE116"/>
    <mergeCell ref="AG114:AG116"/>
    <mergeCell ref="A111:A113"/>
    <mergeCell ref="B111:B113"/>
    <mergeCell ref="C111:C113"/>
    <mergeCell ref="D111:D113"/>
    <mergeCell ref="E111:E113"/>
    <mergeCell ref="F111:F113"/>
    <mergeCell ref="I111:I113"/>
    <mergeCell ref="J111:J113"/>
    <mergeCell ref="AB123:AB125"/>
    <mergeCell ref="AC123:AC125"/>
    <mergeCell ref="AD123:AD125"/>
    <mergeCell ref="AE123:AE125"/>
    <mergeCell ref="AG117:AG119"/>
    <mergeCell ref="A120:A122"/>
    <mergeCell ref="B120:B122"/>
    <mergeCell ref="C120:C122"/>
    <mergeCell ref="D120:D122"/>
    <mergeCell ref="E120:E122"/>
    <mergeCell ref="F120:F122"/>
    <mergeCell ref="I120:I122"/>
    <mergeCell ref="J120:J122"/>
    <mergeCell ref="K120:K122"/>
    <mergeCell ref="L120:L122"/>
    <mergeCell ref="M120:M122"/>
    <mergeCell ref="N120:N122"/>
    <mergeCell ref="O120:O122"/>
    <mergeCell ref="AB120:AB122"/>
    <mergeCell ref="AC120:AC122"/>
    <mergeCell ref="AD120:AD122"/>
    <mergeCell ref="AE120:AE122"/>
    <mergeCell ref="AG120:AG122"/>
    <mergeCell ref="A117:A119"/>
    <mergeCell ref="B117:B119"/>
    <mergeCell ref="C117:C119"/>
    <mergeCell ref="D117:D119"/>
    <mergeCell ref="E117:E119"/>
    <mergeCell ref="F117:F119"/>
    <mergeCell ref="I117:I119"/>
    <mergeCell ref="J117:J119"/>
    <mergeCell ref="K117:K119"/>
    <mergeCell ref="AG123:AG125"/>
    <mergeCell ref="A126:A128"/>
    <mergeCell ref="B126:B128"/>
    <mergeCell ref="C126:C128"/>
    <mergeCell ref="D126:D128"/>
    <mergeCell ref="E126:E128"/>
    <mergeCell ref="F126:F128"/>
    <mergeCell ref="I126:I128"/>
    <mergeCell ref="J126:J128"/>
    <mergeCell ref="K126:K128"/>
    <mergeCell ref="L126:L128"/>
    <mergeCell ref="M126:M128"/>
    <mergeCell ref="N126:N128"/>
    <mergeCell ref="O126:O128"/>
    <mergeCell ref="AB126:AB128"/>
    <mergeCell ref="AC126:AC128"/>
    <mergeCell ref="AD126:AD128"/>
    <mergeCell ref="AE126:AE128"/>
    <mergeCell ref="AG126:AG128"/>
    <mergeCell ref="A123:A125"/>
    <mergeCell ref="B123:B125"/>
    <mergeCell ref="C123:C125"/>
    <mergeCell ref="D123:D125"/>
    <mergeCell ref="E123:E125"/>
    <mergeCell ref="F123:F125"/>
    <mergeCell ref="I123:I125"/>
    <mergeCell ref="J123:J125"/>
    <mergeCell ref="K123:K125"/>
    <mergeCell ref="L123:L125"/>
    <mergeCell ref="M123:M125"/>
    <mergeCell ref="N123:N125"/>
    <mergeCell ref="O123:O125"/>
    <mergeCell ref="A129:A131"/>
    <mergeCell ref="B129:B131"/>
    <mergeCell ref="C129:C131"/>
    <mergeCell ref="D129:D131"/>
    <mergeCell ref="E129:E131"/>
    <mergeCell ref="F129:F131"/>
    <mergeCell ref="I129:I131"/>
    <mergeCell ref="J129:J131"/>
    <mergeCell ref="K129:K131"/>
    <mergeCell ref="L129:L131"/>
    <mergeCell ref="M129:M131"/>
    <mergeCell ref="N129:N131"/>
    <mergeCell ref="O129:O131"/>
    <mergeCell ref="AB129:AB131"/>
    <mergeCell ref="AC129:AC131"/>
    <mergeCell ref="AD129:AD131"/>
    <mergeCell ref="AE129:AE131"/>
    <mergeCell ref="A132:A134"/>
    <mergeCell ref="B132:B134"/>
    <mergeCell ref="C132:C134"/>
    <mergeCell ref="D132:D134"/>
    <mergeCell ref="E132:E134"/>
    <mergeCell ref="F132:F134"/>
    <mergeCell ref="I132:I134"/>
    <mergeCell ref="J132:J134"/>
    <mergeCell ref="K132:K134"/>
    <mergeCell ref="L132:L134"/>
    <mergeCell ref="M132:M134"/>
    <mergeCell ref="N132:N134"/>
    <mergeCell ref="O132:O134"/>
    <mergeCell ref="AB132:AB134"/>
    <mergeCell ref="AC132:AC134"/>
    <mergeCell ref="AD132:AD134"/>
    <mergeCell ref="AE132:AE134"/>
    <mergeCell ref="B135:B137"/>
    <mergeCell ref="C135:C137"/>
    <mergeCell ref="D135:D137"/>
    <mergeCell ref="E135:E137"/>
    <mergeCell ref="F135:F137"/>
    <mergeCell ref="I135:I137"/>
    <mergeCell ref="J135:J137"/>
    <mergeCell ref="K135:K137"/>
    <mergeCell ref="L135:L137"/>
    <mergeCell ref="M135:M137"/>
    <mergeCell ref="N135:N137"/>
    <mergeCell ref="O135:O137"/>
    <mergeCell ref="AB135:AB137"/>
    <mergeCell ref="AC135:AC137"/>
    <mergeCell ref="AD135:AD137"/>
    <mergeCell ref="AE135:AE137"/>
    <mergeCell ref="AG129:AG131"/>
    <mergeCell ref="AG132:AG134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AG135:AG137"/>
    <mergeCell ref="A138:A140"/>
    <mergeCell ref="B138:B140"/>
    <mergeCell ref="C138:C140"/>
    <mergeCell ref="D138:D140"/>
    <mergeCell ref="E138:E140"/>
    <mergeCell ref="F138:F140"/>
    <mergeCell ref="I138:I140"/>
    <mergeCell ref="J138:J140"/>
    <mergeCell ref="K138:K140"/>
    <mergeCell ref="L138:L140"/>
    <mergeCell ref="M138:M140"/>
    <mergeCell ref="N138:N140"/>
    <mergeCell ref="O138:O140"/>
    <mergeCell ref="AB138:AB140"/>
    <mergeCell ref="AC138:AC140"/>
    <mergeCell ref="AD138:AD140"/>
    <mergeCell ref="AE138:AE140"/>
    <mergeCell ref="AG138:AG140"/>
    <mergeCell ref="A135:A137"/>
  </mergeCells>
  <phoneticPr fontId="1" type="noConversion"/>
  <pageMargins left="0.59055118110236227" right="0.19685039370078741" top="0.39370078740157483" bottom="0.59055118110236227" header="0.51181102362204722" footer="0.51181102362204722"/>
  <pageSetup paperSize="8" scale="43" orientation="landscape" r:id="rId1"/>
  <headerFooter scaleWithDoc="0"/>
  <rowBreaks count="3" manualBreakCount="3">
    <brk id="64" max="32" man="1"/>
    <brk id="143" max="32" man="1"/>
    <brk id="230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8"/>
  <sheetViews>
    <sheetView showZeros="0" view="pageBreakPreview" zoomScale="50" zoomScaleNormal="87" zoomScaleSheetLayoutView="50" workbookViewId="0">
      <selection activeCell="I9" sqref="I9"/>
    </sheetView>
  </sheetViews>
  <sheetFormatPr defaultRowHeight="12.75" x14ac:dyDescent="0.15"/>
  <cols>
    <col min="1" max="1" width="3.37109375" style="6" customWidth="1"/>
    <col min="2" max="2" width="33.44140625" style="6" customWidth="1"/>
    <col min="3" max="3" width="14.5625" style="6" customWidth="1"/>
    <col min="4" max="4" width="4.1796875" customWidth="1"/>
    <col min="5" max="5" width="6.875" customWidth="1"/>
    <col min="6" max="6" width="4.98828125" customWidth="1"/>
    <col min="7" max="7" width="7.68359375" customWidth="1"/>
    <col min="8" max="8" width="7.55078125" customWidth="1"/>
    <col min="9" max="9" width="6.47265625" customWidth="1"/>
    <col min="10" max="10" width="5.796875" customWidth="1"/>
    <col min="11" max="11" width="6.7421875" customWidth="1"/>
    <col min="12" max="13" width="7.55078125" customWidth="1"/>
    <col min="14" max="14" width="9.84375" customWidth="1"/>
    <col min="15" max="15" width="12.80859375" customWidth="1"/>
    <col min="16" max="16" width="8.76171875" customWidth="1"/>
    <col min="18" max="18" width="12" bestFit="1" customWidth="1"/>
  </cols>
  <sheetData>
    <row r="1" spans="1:28" ht="12.75" customHeight="1" x14ac:dyDescent="0.15">
      <c r="A1" s="29" t="s">
        <v>103</v>
      </c>
      <c r="B1" s="22" t="s">
        <v>104</v>
      </c>
      <c r="C1" s="43" t="s">
        <v>105</v>
      </c>
      <c r="D1" s="48" t="s">
        <v>115</v>
      </c>
      <c r="E1" s="48" t="s">
        <v>116</v>
      </c>
      <c r="F1" s="48" t="s">
        <v>117</v>
      </c>
      <c r="G1" s="44" t="s">
        <v>106</v>
      </c>
      <c r="H1" s="44" t="s">
        <v>107</v>
      </c>
      <c r="I1" s="44" t="s">
        <v>108</v>
      </c>
      <c r="J1" s="45" t="s">
        <v>109</v>
      </c>
      <c r="K1" s="46" t="s">
        <v>110</v>
      </c>
      <c r="L1" s="41" t="s">
        <v>112</v>
      </c>
      <c r="M1" s="41" t="s">
        <v>113</v>
      </c>
      <c r="N1" s="42" t="s">
        <v>114</v>
      </c>
      <c r="O1" s="47" t="s">
        <v>111</v>
      </c>
      <c r="P1" s="9"/>
      <c r="Q1" s="20"/>
    </row>
    <row r="2" spans="1:28" ht="14.25" customHeight="1" x14ac:dyDescent="0.15">
      <c r="A2" s="30">
        <v>5</v>
      </c>
      <c r="B2" s="24" t="s">
        <v>63</v>
      </c>
      <c r="C2" s="25" t="s">
        <v>79</v>
      </c>
      <c r="D2" s="26"/>
      <c r="E2" s="26">
        <v>19</v>
      </c>
      <c r="F2" s="26">
        <v>3</v>
      </c>
      <c r="G2" s="26">
        <v>0</v>
      </c>
      <c r="H2" s="26">
        <v>1369.0555555555557</v>
      </c>
      <c r="I2" s="26">
        <v>216.16666666666663</v>
      </c>
      <c r="J2" s="26"/>
      <c r="K2" s="26">
        <v>0</v>
      </c>
      <c r="L2" s="27">
        <v>1000</v>
      </c>
      <c r="M2" s="27"/>
      <c r="N2" s="26">
        <v>1297</v>
      </c>
      <c r="O2" s="33">
        <v>23625.444444444445</v>
      </c>
      <c r="P2" s="9"/>
      <c r="Q2" s="20"/>
    </row>
    <row r="3" spans="1:28" ht="14.25" customHeight="1" x14ac:dyDescent="0.15">
      <c r="A3" s="30">
        <v>20</v>
      </c>
      <c r="B3" s="24" t="s">
        <v>92</v>
      </c>
      <c r="C3" s="25" t="s">
        <v>99</v>
      </c>
      <c r="D3" s="26">
        <v>8</v>
      </c>
      <c r="E3" s="26"/>
      <c r="F3" s="26"/>
      <c r="G3" s="26">
        <v>0</v>
      </c>
      <c r="H3" s="26">
        <v>0</v>
      </c>
      <c r="I3" s="26">
        <v>0</v>
      </c>
      <c r="J3" s="26"/>
      <c r="K3" s="26">
        <v>0</v>
      </c>
      <c r="L3" s="27"/>
      <c r="M3" s="27"/>
      <c r="N3" s="26"/>
      <c r="O3" s="33">
        <v>5764.4444444444443</v>
      </c>
      <c r="P3" s="6"/>
    </row>
    <row r="4" spans="1:28" ht="14.25" customHeight="1" x14ac:dyDescent="0.15">
      <c r="A4" s="30">
        <v>2</v>
      </c>
      <c r="B4" s="24" t="s">
        <v>44</v>
      </c>
      <c r="C4" s="25" t="s">
        <v>52</v>
      </c>
      <c r="D4" s="26"/>
      <c r="E4" s="26">
        <v>13</v>
      </c>
      <c r="F4" s="26"/>
      <c r="G4" s="26">
        <v>0</v>
      </c>
      <c r="H4" s="26">
        <v>0</v>
      </c>
      <c r="I4" s="26">
        <v>0</v>
      </c>
      <c r="J4" s="26"/>
      <c r="K4" s="26">
        <v>0</v>
      </c>
      <c r="L4" s="27">
        <v>1000</v>
      </c>
      <c r="M4" s="27"/>
      <c r="N4" s="26"/>
      <c r="O4" s="33">
        <v>10367.222222222223</v>
      </c>
      <c r="P4" s="6"/>
    </row>
    <row r="5" spans="1:28" ht="14.25" customHeight="1" x14ac:dyDescent="0.15">
      <c r="A5" s="30">
        <v>24</v>
      </c>
      <c r="B5" s="24" t="s">
        <v>65</v>
      </c>
      <c r="C5" s="25" t="s">
        <v>81</v>
      </c>
      <c r="D5" s="26"/>
      <c r="E5" s="26">
        <v>24</v>
      </c>
      <c r="F5" s="26"/>
      <c r="G5" s="26">
        <v>0</v>
      </c>
      <c r="H5" s="26">
        <v>0</v>
      </c>
      <c r="I5" s="26">
        <v>0</v>
      </c>
      <c r="J5" s="26"/>
      <c r="K5" s="26">
        <v>0</v>
      </c>
      <c r="L5" s="27"/>
      <c r="M5" s="27"/>
      <c r="N5" s="26"/>
      <c r="O5" s="33">
        <v>19238.833333333332</v>
      </c>
      <c r="P5" s="6"/>
    </row>
    <row r="6" spans="1:28" ht="14.25" customHeight="1" x14ac:dyDescent="0.15">
      <c r="A6" s="30">
        <v>12</v>
      </c>
      <c r="B6" s="24" t="s">
        <v>51</v>
      </c>
      <c r="C6" s="25" t="s">
        <v>101</v>
      </c>
      <c r="D6" s="26">
        <v>10</v>
      </c>
      <c r="E6" s="26"/>
      <c r="F6" s="26"/>
      <c r="G6" s="26">
        <v>720.55555555555566</v>
      </c>
      <c r="H6" s="26">
        <v>0</v>
      </c>
      <c r="I6" s="26">
        <v>0</v>
      </c>
      <c r="J6" s="26"/>
      <c r="K6" s="26">
        <v>0</v>
      </c>
      <c r="L6" s="27"/>
      <c r="M6" s="27"/>
      <c r="N6" s="26"/>
      <c r="O6" s="33">
        <v>8286.3888888888887</v>
      </c>
      <c r="P6" s="6"/>
    </row>
    <row r="7" spans="1:28" ht="14.25" customHeight="1" x14ac:dyDescent="0.15">
      <c r="A7" s="30">
        <v>23</v>
      </c>
      <c r="B7" s="24" t="s">
        <v>64</v>
      </c>
      <c r="C7" s="25" t="s">
        <v>80</v>
      </c>
      <c r="D7" s="26"/>
      <c r="E7" s="26">
        <v>16</v>
      </c>
      <c r="F7" s="26">
        <v>4</v>
      </c>
      <c r="G7" s="26">
        <v>0</v>
      </c>
      <c r="H7" s="26">
        <v>1152.8888888888889</v>
      </c>
      <c r="I7" s="26">
        <v>288.22222222222223</v>
      </c>
      <c r="J7" s="26"/>
      <c r="K7" s="26">
        <v>0</v>
      </c>
      <c r="L7" s="27"/>
      <c r="M7" s="27"/>
      <c r="N7" s="26"/>
      <c r="O7" s="33">
        <v>17797.722222222223</v>
      </c>
      <c r="P7" s="6"/>
    </row>
    <row r="8" spans="1:28" ht="14.25" customHeight="1" x14ac:dyDescent="0.15">
      <c r="A8" s="30">
        <v>22</v>
      </c>
      <c r="B8" s="24" t="s">
        <v>75</v>
      </c>
      <c r="C8" s="25" t="s">
        <v>96</v>
      </c>
      <c r="D8" s="26">
        <v>28</v>
      </c>
      <c r="E8" s="26"/>
      <c r="F8" s="26"/>
      <c r="G8" s="26">
        <v>2017.5555555555557</v>
      </c>
      <c r="H8" s="26">
        <v>0</v>
      </c>
      <c r="I8" s="26">
        <v>0</v>
      </c>
      <c r="J8" s="26"/>
      <c r="K8" s="26">
        <v>0</v>
      </c>
      <c r="L8" s="27">
        <v>1000</v>
      </c>
      <c r="M8" s="27"/>
      <c r="N8" s="26"/>
      <c r="O8" s="33">
        <v>24490.111111111109</v>
      </c>
      <c r="P8" s="6"/>
    </row>
    <row r="9" spans="1:28" ht="14.25" customHeight="1" x14ac:dyDescent="0.15">
      <c r="A9" s="30">
        <v>19</v>
      </c>
      <c r="B9" s="24" t="s">
        <v>62</v>
      </c>
      <c r="C9" s="25" t="s">
        <v>78</v>
      </c>
      <c r="D9" s="26"/>
      <c r="E9" s="26">
        <v>12</v>
      </c>
      <c r="F9" s="26">
        <v>4</v>
      </c>
      <c r="G9" s="26">
        <v>0</v>
      </c>
      <c r="H9" s="26">
        <v>864.66666666666652</v>
      </c>
      <c r="I9" s="26">
        <v>288.22222222222223</v>
      </c>
      <c r="J9" s="26"/>
      <c r="K9" s="26">
        <v>0</v>
      </c>
      <c r="L9" s="27"/>
      <c r="M9" s="27">
        <v>1000</v>
      </c>
      <c r="N9" s="26"/>
      <c r="O9" s="33">
        <v>16564</v>
      </c>
      <c r="P9" s="6"/>
    </row>
    <row r="10" spans="1:28" s="2" customFormat="1" ht="14.25" customHeight="1" x14ac:dyDescent="0.15">
      <c r="A10" s="30">
        <v>17</v>
      </c>
      <c r="B10" s="24" t="s">
        <v>84</v>
      </c>
      <c r="C10" s="25" t="s">
        <v>85</v>
      </c>
      <c r="D10" s="26"/>
      <c r="E10" s="26">
        <v>20</v>
      </c>
      <c r="F10" s="26">
        <v>10</v>
      </c>
      <c r="G10" s="26">
        <v>0</v>
      </c>
      <c r="H10" s="26">
        <v>1441.1111111111113</v>
      </c>
      <c r="I10" s="26">
        <v>720.55555555555566</v>
      </c>
      <c r="J10" s="26"/>
      <c r="K10" s="26">
        <v>0</v>
      </c>
      <c r="L10" s="27">
        <v>1000</v>
      </c>
      <c r="M10" s="27">
        <v>1000</v>
      </c>
      <c r="N10" s="26">
        <v>1297</v>
      </c>
      <c r="O10" s="33">
        <v>29020.833333333336</v>
      </c>
      <c r="P10" s="18"/>
    </row>
    <row r="11" spans="1:28" ht="14.25" customHeight="1" x14ac:dyDescent="0.15">
      <c r="A11" s="30">
        <v>31</v>
      </c>
      <c r="B11" s="24" t="s">
        <v>72</v>
      </c>
      <c r="C11" s="25" t="s">
        <v>89</v>
      </c>
      <c r="D11" s="26">
        <v>36</v>
      </c>
      <c r="E11" s="26"/>
      <c r="F11" s="26"/>
      <c r="G11" s="26">
        <v>2594</v>
      </c>
      <c r="H11" s="26">
        <v>0</v>
      </c>
      <c r="I11" s="26">
        <v>0</v>
      </c>
      <c r="J11" s="26">
        <v>15</v>
      </c>
      <c r="K11" s="26">
        <v>865</v>
      </c>
      <c r="L11" s="27">
        <v>1000</v>
      </c>
      <c r="M11" s="27"/>
      <c r="N11" s="26"/>
      <c r="O11" s="33">
        <v>33641.166666666672</v>
      </c>
      <c r="P11" s="6"/>
    </row>
    <row r="12" spans="1:28" ht="12.75" customHeight="1" x14ac:dyDescent="0.15">
      <c r="A12" s="30">
        <v>32</v>
      </c>
      <c r="B12" s="23" t="s">
        <v>73</v>
      </c>
      <c r="C12" s="25" t="s">
        <v>90</v>
      </c>
      <c r="D12" s="26">
        <v>33</v>
      </c>
      <c r="E12" s="26"/>
      <c r="F12" s="26"/>
      <c r="G12" s="26">
        <v>2377.833333333333</v>
      </c>
      <c r="H12" s="26">
        <v>0</v>
      </c>
      <c r="I12" s="26">
        <v>0</v>
      </c>
      <c r="J12" s="26"/>
      <c r="K12" s="26">
        <v>0</v>
      </c>
      <c r="L12" s="27">
        <v>1000</v>
      </c>
      <c r="M12" s="27">
        <v>1000</v>
      </c>
      <c r="N12" s="26">
        <v>1297</v>
      </c>
      <c r="O12" s="33">
        <v>32695.666666666664</v>
      </c>
      <c r="P12" s="6"/>
    </row>
    <row r="13" spans="1:28" ht="13.5" customHeight="1" x14ac:dyDescent="0.15">
      <c r="A13" s="31">
        <v>25</v>
      </c>
      <c r="B13" s="24" t="s">
        <v>66</v>
      </c>
      <c r="C13" s="25" t="s">
        <v>81</v>
      </c>
      <c r="D13" s="26">
        <v>10</v>
      </c>
      <c r="E13" s="26"/>
      <c r="F13" s="26">
        <v>6</v>
      </c>
      <c r="G13" s="26">
        <v>0</v>
      </c>
      <c r="H13" s="26">
        <v>0</v>
      </c>
      <c r="I13" s="26">
        <v>0</v>
      </c>
      <c r="J13" s="26"/>
      <c r="K13" s="26">
        <v>0</v>
      </c>
      <c r="L13" s="27"/>
      <c r="M13" s="27"/>
      <c r="N13" s="26"/>
      <c r="O13" s="33">
        <v>13834.666666666666</v>
      </c>
      <c r="P13" s="6"/>
    </row>
    <row r="14" spans="1:28" ht="19.5" customHeight="1" x14ac:dyDescent="0.15">
      <c r="A14" s="30">
        <v>4</v>
      </c>
      <c r="B14" s="24" t="s">
        <v>46</v>
      </c>
      <c r="C14" s="25" t="s">
        <v>54</v>
      </c>
      <c r="D14" s="26"/>
      <c r="E14" s="26">
        <v>14</v>
      </c>
      <c r="F14" s="26"/>
      <c r="G14" s="26">
        <v>0</v>
      </c>
      <c r="H14" s="26">
        <v>0</v>
      </c>
      <c r="I14" s="26">
        <v>0</v>
      </c>
      <c r="J14" s="26"/>
      <c r="K14" s="26">
        <v>0</v>
      </c>
      <c r="L14" s="27"/>
      <c r="M14" s="27"/>
      <c r="N14" s="26"/>
      <c r="O14" s="33">
        <v>12609.722222222223</v>
      </c>
      <c r="P14" s="6"/>
    </row>
    <row r="15" spans="1:28" ht="14.25" customHeight="1" x14ac:dyDescent="0.15">
      <c r="A15" s="30">
        <v>3</v>
      </c>
      <c r="B15" s="24" t="s">
        <v>45</v>
      </c>
      <c r="C15" s="25" t="s">
        <v>53</v>
      </c>
      <c r="D15" s="26">
        <v>8</v>
      </c>
      <c r="E15" s="26"/>
      <c r="F15" s="26"/>
      <c r="G15" s="26">
        <v>576.44444444444446</v>
      </c>
      <c r="H15" s="26">
        <v>0</v>
      </c>
      <c r="I15" s="26">
        <v>0</v>
      </c>
      <c r="J15" s="26">
        <v>15</v>
      </c>
      <c r="K15" s="26">
        <v>864.66666666666674</v>
      </c>
      <c r="L15" s="27"/>
      <c r="M15" s="27"/>
      <c r="N15" s="26"/>
      <c r="O15" s="33">
        <v>8358.4444444444453</v>
      </c>
      <c r="P15" s="6"/>
    </row>
    <row r="16" spans="1:28" ht="14.25" customHeight="1" x14ac:dyDescent="0.15">
      <c r="A16" s="30">
        <v>30</v>
      </c>
      <c r="B16" s="24" t="s">
        <v>71</v>
      </c>
      <c r="C16" s="25" t="s">
        <v>88</v>
      </c>
      <c r="D16" s="26">
        <v>53</v>
      </c>
      <c r="E16" s="26"/>
      <c r="F16" s="26"/>
      <c r="G16" s="26">
        <v>3819</v>
      </c>
      <c r="H16" s="26">
        <v>0</v>
      </c>
      <c r="I16" s="26">
        <v>0</v>
      </c>
      <c r="J16" s="26"/>
      <c r="K16" s="26">
        <v>0</v>
      </c>
      <c r="L16" s="27">
        <v>2000</v>
      </c>
      <c r="M16" s="27">
        <v>1000</v>
      </c>
      <c r="N16" s="26"/>
      <c r="O16" s="33">
        <v>51493.388888888891</v>
      </c>
      <c r="P16" s="6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ht="14.25" customHeight="1" x14ac:dyDescent="0.15">
      <c r="A17" s="30">
        <v>8</v>
      </c>
      <c r="B17" s="24" t="s">
        <v>48</v>
      </c>
      <c r="C17" s="25" t="s">
        <v>55</v>
      </c>
      <c r="D17" s="26"/>
      <c r="E17" s="26">
        <v>21</v>
      </c>
      <c r="F17" s="26"/>
      <c r="G17" s="26">
        <v>0</v>
      </c>
      <c r="H17" s="26">
        <v>1513</v>
      </c>
      <c r="I17" s="26">
        <v>0</v>
      </c>
      <c r="J17" s="26">
        <v>15</v>
      </c>
      <c r="K17" s="26">
        <v>864.66666666666674</v>
      </c>
      <c r="L17" s="27">
        <v>1000</v>
      </c>
      <c r="M17" s="27"/>
      <c r="N17" s="26"/>
      <c r="O17" s="33">
        <v>21752</v>
      </c>
      <c r="P17" s="6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14.25" customHeight="1" x14ac:dyDescent="0.15">
      <c r="A18" s="30">
        <v>7</v>
      </c>
      <c r="B18" s="24" t="s">
        <v>60</v>
      </c>
      <c r="C18" s="25" t="s">
        <v>77</v>
      </c>
      <c r="D18" s="26"/>
      <c r="E18" s="26">
        <v>30</v>
      </c>
      <c r="F18" s="26">
        <v>6</v>
      </c>
      <c r="G18" s="26">
        <v>0</v>
      </c>
      <c r="H18" s="26">
        <v>2162</v>
      </c>
      <c r="I18" s="26">
        <v>432.33333333333326</v>
      </c>
      <c r="J18" s="26"/>
      <c r="K18" s="26">
        <v>0</v>
      </c>
      <c r="L18" s="27">
        <v>1000</v>
      </c>
      <c r="M18" s="27">
        <v>1000</v>
      </c>
      <c r="N18" s="26"/>
      <c r="O18" s="33">
        <v>37019</v>
      </c>
      <c r="P18" s="6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ht="14.25" customHeight="1" x14ac:dyDescent="0.15">
      <c r="A19" s="30">
        <v>33</v>
      </c>
      <c r="B19" s="24" t="s">
        <v>74</v>
      </c>
      <c r="C19" s="25" t="s">
        <v>91</v>
      </c>
      <c r="D19" s="26">
        <v>22</v>
      </c>
      <c r="E19" s="26"/>
      <c r="F19" s="26"/>
      <c r="G19" s="26">
        <v>1585.2222222222222</v>
      </c>
      <c r="H19" s="26">
        <v>0</v>
      </c>
      <c r="I19" s="26">
        <v>0</v>
      </c>
      <c r="J19" s="26"/>
      <c r="K19" s="26">
        <v>0</v>
      </c>
      <c r="L19" s="27">
        <v>1000</v>
      </c>
      <c r="M19" s="27">
        <v>1000</v>
      </c>
      <c r="N19" s="26"/>
      <c r="O19" s="33">
        <v>22679.944444444445</v>
      </c>
      <c r="P19" s="6"/>
    </row>
    <row r="20" spans="1:28" ht="14.25" customHeight="1" x14ac:dyDescent="0.15">
      <c r="A20" s="30">
        <v>1</v>
      </c>
      <c r="B20" s="28" t="s">
        <v>98</v>
      </c>
      <c r="C20" s="25" t="s">
        <v>38</v>
      </c>
      <c r="D20" s="26"/>
      <c r="E20" s="26">
        <v>6</v>
      </c>
      <c r="F20" s="26">
        <v>3</v>
      </c>
      <c r="G20" s="26">
        <v>0</v>
      </c>
      <c r="H20" s="26">
        <v>432.33333333333326</v>
      </c>
      <c r="I20" s="26">
        <v>216.16666666666663</v>
      </c>
      <c r="J20" s="26">
        <v>15</v>
      </c>
      <c r="K20" s="26">
        <v>972.75</v>
      </c>
      <c r="L20" s="27">
        <v>1000</v>
      </c>
      <c r="M20" s="27"/>
      <c r="N20" s="26"/>
      <c r="O20" s="33">
        <v>9106.25</v>
      </c>
      <c r="P20" s="6"/>
    </row>
    <row r="21" spans="1:28" ht="14.25" customHeight="1" x14ac:dyDescent="0.15">
      <c r="A21" s="30">
        <v>34</v>
      </c>
      <c r="B21" s="24" t="s">
        <v>93</v>
      </c>
      <c r="C21" s="25" t="s">
        <v>22</v>
      </c>
      <c r="D21" s="26"/>
      <c r="E21" s="26">
        <v>8</v>
      </c>
      <c r="F21" s="26"/>
      <c r="G21" s="26">
        <v>0</v>
      </c>
      <c r="H21" s="26">
        <v>0</v>
      </c>
      <c r="I21" s="26">
        <v>0</v>
      </c>
      <c r="J21" s="26"/>
      <c r="K21" s="26">
        <v>0</v>
      </c>
      <c r="L21" s="27"/>
      <c r="M21" s="27"/>
      <c r="N21" s="26"/>
      <c r="O21" s="33">
        <v>5764.4444444444443</v>
      </c>
      <c r="P21" s="6"/>
      <c r="R21" s="20"/>
      <c r="S21" s="20"/>
      <c r="T21" s="20"/>
      <c r="U21" s="20"/>
      <c r="V21" s="20"/>
      <c r="W21" s="20"/>
      <c r="X21" s="20"/>
      <c r="Y21" s="20"/>
      <c r="Z21" s="20"/>
    </row>
    <row r="22" spans="1:28" ht="14.25" customHeight="1" x14ac:dyDescent="0.15">
      <c r="A22" s="30">
        <v>9</v>
      </c>
      <c r="B22" s="24" t="s">
        <v>49</v>
      </c>
      <c r="C22" s="25" t="s">
        <v>38</v>
      </c>
      <c r="D22" s="26"/>
      <c r="E22" s="26">
        <v>18</v>
      </c>
      <c r="F22" s="26">
        <v>3</v>
      </c>
      <c r="G22" s="26">
        <v>0</v>
      </c>
      <c r="H22" s="26">
        <v>1297</v>
      </c>
      <c r="I22" s="26">
        <v>216.16666666666663</v>
      </c>
      <c r="J22" s="26">
        <v>15</v>
      </c>
      <c r="K22" s="26">
        <v>2269.75</v>
      </c>
      <c r="L22" s="27">
        <v>1000</v>
      </c>
      <c r="M22" s="27">
        <v>1000</v>
      </c>
      <c r="N22" s="26"/>
      <c r="O22" s="33">
        <v>24157.083333333332</v>
      </c>
      <c r="P22" s="6"/>
      <c r="R22" s="20"/>
      <c r="S22" s="20"/>
      <c r="T22" s="20"/>
      <c r="U22" s="20"/>
      <c r="V22" s="20"/>
      <c r="W22" s="20"/>
      <c r="X22" s="20"/>
      <c r="Y22" s="20"/>
      <c r="Z22" s="20"/>
    </row>
    <row r="23" spans="1:28" ht="14.25" customHeight="1" x14ac:dyDescent="0.15">
      <c r="A23" s="30">
        <v>28</v>
      </c>
      <c r="B23" s="24" t="s">
        <v>69</v>
      </c>
      <c r="C23" s="25" t="s">
        <v>82</v>
      </c>
      <c r="D23" s="26"/>
      <c r="E23" s="26">
        <v>8</v>
      </c>
      <c r="F23" s="26">
        <v>2</v>
      </c>
      <c r="G23" s="26">
        <v>0</v>
      </c>
      <c r="H23" s="26">
        <v>576.44444444444446</v>
      </c>
      <c r="I23" s="26">
        <v>144.11111111111111</v>
      </c>
      <c r="J23" s="26"/>
      <c r="K23" s="26">
        <v>0</v>
      </c>
      <c r="L23" s="27"/>
      <c r="M23" s="27">
        <v>1000</v>
      </c>
      <c r="N23" s="26">
        <v>720</v>
      </c>
      <c r="O23" s="33">
        <v>10006.388888888889</v>
      </c>
      <c r="P23" s="6"/>
    </row>
    <row r="24" spans="1:28" ht="14.25" customHeight="1" x14ac:dyDescent="0.15">
      <c r="A24" s="30">
        <v>21</v>
      </c>
      <c r="B24" s="24" t="s">
        <v>95</v>
      </c>
      <c r="C24" s="25" t="s">
        <v>22</v>
      </c>
      <c r="D24" s="26">
        <v>10</v>
      </c>
      <c r="E24" s="26"/>
      <c r="F24" s="26"/>
      <c r="G24" s="26">
        <v>0</v>
      </c>
      <c r="H24" s="26">
        <v>0</v>
      </c>
      <c r="I24" s="26">
        <v>0</v>
      </c>
      <c r="J24" s="26"/>
      <c r="K24" s="26">
        <v>0</v>
      </c>
      <c r="L24" s="27"/>
      <c r="M24" s="27"/>
      <c r="N24" s="26"/>
      <c r="O24" s="33">
        <v>9006.9444444444453</v>
      </c>
      <c r="P24" s="18"/>
    </row>
    <row r="25" spans="1:28" ht="14.25" customHeight="1" x14ac:dyDescent="0.15">
      <c r="A25" s="30">
        <v>26</v>
      </c>
      <c r="B25" s="24" t="s">
        <v>67</v>
      </c>
      <c r="C25" s="25" t="s">
        <v>81</v>
      </c>
      <c r="D25" s="26"/>
      <c r="E25" s="26">
        <v>6</v>
      </c>
      <c r="F25" s="26">
        <v>8</v>
      </c>
      <c r="G25" s="26">
        <v>0</v>
      </c>
      <c r="H25" s="26">
        <v>0</v>
      </c>
      <c r="I25" s="26">
        <v>0</v>
      </c>
      <c r="J25" s="26"/>
      <c r="K25" s="26">
        <v>0</v>
      </c>
      <c r="L25" s="27">
        <v>1000</v>
      </c>
      <c r="M25" s="27"/>
      <c r="N25" s="26"/>
      <c r="O25" s="33">
        <v>13609.722222222223</v>
      </c>
      <c r="P25" s="6"/>
    </row>
    <row r="26" spans="1:28" ht="14.25" customHeight="1" x14ac:dyDescent="0.15">
      <c r="A26" s="30">
        <v>14</v>
      </c>
      <c r="B26" s="24" t="s">
        <v>57</v>
      </c>
      <c r="C26" s="25" t="s">
        <v>56</v>
      </c>
      <c r="D26" s="26"/>
      <c r="E26" s="26">
        <v>26</v>
      </c>
      <c r="F26" s="26">
        <v>8</v>
      </c>
      <c r="G26" s="26">
        <v>0</v>
      </c>
      <c r="H26" s="26">
        <v>1873.4444444444443</v>
      </c>
      <c r="I26" s="26">
        <v>576.44444444444446</v>
      </c>
      <c r="J26" s="26"/>
      <c r="K26" s="26">
        <v>0</v>
      </c>
      <c r="L26" s="27">
        <v>1000</v>
      </c>
      <c r="M26" s="27">
        <v>1000</v>
      </c>
      <c r="N26" s="26">
        <v>1297</v>
      </c>
      <c r="O26" s="33">
        <v>33488.277777777781</v>
      </c>
      <c r="P26" s="6"/>
    </row>
    <row r="27" spans="1:28" ht="14.25" customHeight="1" x14ac:dyDescent="0.15">
      <c r="A27" s="30">
        <v>15</v>
      </c>
      <c r="B27" s="24" t="s">
        <v>58</v>
      </c>
      <c r="C27" s="25" t="s">
        <v>102</v>
      </c>
      <c r="D27" s="26">
        <v>12</v>
      </c>
      <c r="E27" s="26"/>
      <c r="F27" s="26"/>
      <c r="G27" s="26">
        <v>720.55555555555566</v>
      </c>
      <c r="H27" s="26">
        <v>144</v>
      </c>
      <c r="I27" s="26">
        <v>0</v>
      </c>
      <c r="J27" s="26"/>
      <c r="K27" s="26">
        <v>0</v>
      </c>
      <c r="L27" s="27"/>
      <c r="M27" s="27"/>
      <c r="N27" s="26"/>
      <c r="O27" s="33">
        <v>10808.333333333334</v>
      </c>
      <c r="P27" s="6"/>
    </row>
    <row r="28" spans="1:28" ht="14.25" customHeight="1" x14ac:dyDescent="0.15">
      <c r="A28" s="30">
        <v>29</v>
      </c>
      <c r="B28" s="24" t="s">
        <v>70</v>
      </c>
      <c r="C28" s="25" t="s">
        <v>87</v>
      </c>
      <c r="D28" s="26">
        <v>52</v>
      </c>
      <c r="E28" s="26"/>
      <c r="F28" s="26"/>
      <c r="G28" s="26">
        <v>3747</v>
      </c>
      <c r="H28" s="26">
        <v>0</v>
      </c>
      <c r="I28" s="26">
        <v>0</v>
      </c>
      <c r="J28" s="26"/>
      <c r="K28" s="26">
        <v>0</v>
      </c>
      <c r="L28" s="27">
        <v>2000</v>
      </c>
      <c r="M28" s="27">
        <v>1000</v>
      </c>
      <c r="N28" s="26"/>
      <c r="O28" s="33">
        <v>50700.777777777781</v>
      </c>
      <c r="P28" s="6"/>
    </row>
    <row r="29" spans="1:28" ht="14.25" customHeight="1" x14ac:dyDescent="0.15">
      <c r="A29" s="30">
        <v>11</v>
      </c>
      <c r="B29" s="24" t="s">
        <v>50</v>
      </c>
      <c r="C29" s="25" t="s">
        <v>39</v>
      </c>
      <c r="D29" s="26"/>
      <c r="E29" s="26">
        <v>30</v>
      </c>
      <c r="F29" s="26">
        <v>5</v>
      </c>
      <c r="G29" s="26">
        <v>0</v>
      </c>
      <c r="H29" s="26">
        <v>2162</v>
      </c>
      <c r="I29" s="26">
        <v>360</v>
      </c>
      <c r="J29" s="26"/>
      <c r="K29" s="26">
        <v>0</v>
      </c>
      <c r="L29" s="27"/>
      <c r="M29" s="27"/>
      <c r="N29" s="26"/>
      <c r="O29" s="33">
        <v>30983.888888888891</v>
      </c>
      <c r="P29" s="6"/>
    </row>
    <row r="30" spans="1:28" ht="14.25" customHeight="1" x14ac:dyDescent="0.15">
      <c r="A30" s="30">
        <v>27</v>
      </c>
      <c r="B30" s="24" t="s">
        <v>68</v>
      </c>
      <c r="C30" s="25" t="s">
        <v>100</v>
      </c>
      <c r="D30" s="26"/>
      <c r="E30" s="26">
        <v>15</v>
      </c>
      <c r="F30" s="26"/>
      <c r="G30" s="26">
        <v>0</v>
      </c>
      <c r="H30" s="26">
        <v>0</v>
      </c>
      <c r="I30" s="26">
        <v>0</v>
      </c>
      <c r="J30" s="26"/>
      <c r="K30" s="26">
        <v>0</v>
      </c>
      <c r="L30" s="27"/>
      <c r="M30" s="27"/>
      <c r="N30" s="26"/>
      <c r="O30" s="33">
        <v>10808.333333333334</v>
      </c>
      <c r="P30" s="6"/>
    </row>
    <row r="31" spans="1:28" ht="14.25" customHeight="1" x14ac:dyDescent="0.15">
      <c r="A31" s="30">
        <v>18</v>
      </c>
      <c r="B31" s="24" t="s">
        <v>61</v>
      </c>
      <c r="C31" s="25" t="s">
        <v>77</v>
      </c>
      <c r="D31" s="26">
        <v>12</v>
      </c>
      <c r="E31" s="26">
        <v>6</v>
      </c>
      <c r="F31" s="26"/>
      <c r="G31" s="26">
        <v>864.66666666666652</v>
      </c>
      <c r="H31" s="26">
        <v>432.33333333333326</v>
      </c>
      <c r="I31" s="26">
        <v>0</v>
      </c>
      <c r="J31" s="26"/>
      <c r="K31" s="26">
        <v>0</v>
      </c>
      <c r="L31" s="27"/>
      <c r="M31" s="27"/>
      <c r="N31" s="26"/>
      <c r="O31" s="33">
        <v>16212.5</v>
      </c>
      <c r="P31" s="6"/>
    </row>
    <row r="32" spans="1:28" ht="14.25" customHeight="1" x14ac:dyDescent="0.15">
      <c r="A32" s="30">
        <v>10</v>
      </c>
      <c r="B32" s="24" t="s">
        <v>83</v>
      </c>
      <c r="C32" s="25" t="s">
        <v>55</v>
      </c>
      <c r="D32" s="26"/>
      <c r="E32" s="26">
        <v>26</v>
      </c>
      <c r="F32" s="26"/>
      <c r="G32" s="26">
        <v>0</v>
      </c>
      <c r="H32" s="26">
        <v>1873</v>
      </c>
      <c r="I32" s="26">
        <v>0</v>
      </c>
      <c r="J32" s="26"/>
      <c r="K32" s="26">
        <v>0</v>
      </c>
      <c r="L32" s="27">
        <v>1000</v>
      </c>
      <c r="M32" s="27"/>
      <c r="N32" s="26"/>
      <c r="O32" s="33">
        <v>22256.388888888891</v>
      </c>
      <c r="P32" s="6"/>
    </row>
    <row r="33" spans="1:16" ht="14.25" customHeight="1" x14ac:dyDescent="0.15">
      <c r="A33" s="30">
        <v>13</v>
      </c>
      <c r="B33" s="24" t="s">
        <v>94</v>
      </c>
      <c r="C33" s="25" t="s">
        <v>53</v>
      </c>
      <c r="D33" s="26">
        <v>8</v>
      </c>
      <c r="E33" s="26"/>
      <c r="F33" s="26"/>
      <c r="G33" s="26">
        <v>576.44444444444446</v>
      </c>
      <c r="H33" s="26">
        <v>0</v>
      </c>
      <c r="I33" s="26">
        <v>0</v>
      </c>
      <c r="J33" s="26">
        <v>15</v>
      </c>
      <c r="K33" s="26">
        <v>864.66666666666674</v>
      </c>
      <c r="L33" s="27"/>
      <c r="M33" s="27"/>
      <c r="N33" s="26"/>
      <c r="O33" s="33">
        <v>7205.5555555555557</v>
      </c>
      <c r="P33" s="6"/>
    </row>
    <row r="34" spans="1:16" ht="14.25" customHeight="1" x14ac:dyDescent="0.15">
      <c r="A34" s="30">
        <v>16</v>
      </c>
      <c r="B34" s="24" t="s">
        <v>59</v>
      </c>
      <c r="C34" s="25" t="s">
        <v>76</v>
      </c>
      <c r="D34" s="26"/>
      <c r="E34" s="26">
        <v>16</v>
      </c>
      <c r="F34" s="26">
        <v>2</v>
      </c>
      <c r="G34" s="26">
        <v>0</v>
      </c>
      <c r="H34" s="26">
        <v>1152.8888888888889</v>
      </c>
      <c r="I34" s="26">
        <v>144.11111111111111</v>
      </c>
      <c r="J34" s="26"/>
      <c r="K34" s="26">
        <v>0</v>
      </c>
      <c r="L34" s="27"/>
      <c r="M34" s="27"/>
      <c r="N34" s="26"/>
      <c r="O34" s="33">
        <v>17509.5</v>
      </c>
      <c r="P34" s="6"/>
    </row>
    <row r="35" spans="1:16" ht="14.25" customHeight="1" x14ac:dyDescent="0.15">
      <c r="A35" s="30">
        <v>6</v>
      </c>
      <c r="B35" s="24" t="s">
        <v>47</v>
      </c>
      <c r="C35" s="25" t="s">
        <v>55</v>
      </c>
      <c r="D35" s="26"/>
      <c r="E35" s="26">
        <v>12</v>
      </c>
      <c r="F35" s="26">
        <v>10</v>
      </c>
      <c r="G35" s="26">
        <v>0</v>
      </c>
      <c r="H35" s="26">
        <v>864.66666666666652</v>
      </c>
      <c r="I35" s="26">
        <v>720.55555555555566</v>
      </c>
      <c r="J35" s="26"/>
      <c r="K35" s="26">
        <v>0</v>
      </c>
      <c r="L35" s="27"/>
      <c r="M35" s="27"/>
      <c r="N35" s="26"/>
      <c r="O35" s="33">
        <v>23922.444444444445</v>
      </c>
      <c r="P35" s="6"/>
    </row>
    <row r="36" spans="1:16" ht="15" thickBot="1" x14ac:dyDescent="0.2">
      <c r="A36" s="32"/>
      <c r="B36" s="23"/>
      <c r="C36" s="25"/>
      <c r="D36" s="26"/>
      <c r="E36" s="26"/>
      <c r="F36" s="26"/>
      <c r="G36" s="26">
        <v>0</v>
      </c>
      <c r="H36" s="26">
        <v>0</v>
      </c>
      <c r="I36" s="26">
        <v>0</v>
      </c>
      <c r="J36" s="26"/>
      <c r="K36" s="26">
        <v>0</v>
      </c>
      <c r="L36" s="27"/>
      <c r="M36" s="27"/>
      <c r="N36" s="26"/>
      <c r="O36" s="26"/>
    </row>
    <row r="37" spans="1:16" ht="21" thickTop="1" x14ac:dyDescent="0.25">
      <c r="A37" s="34"/>
      <c r="B37" s="34"/>
      <c r="C37" s="35"/>
      <c r="D37" s="34">
        <f>SUBTOTAL(109,'Лист1 (2)'!$D$2:$D$36)</f>
        <v>302</v>
      </c>
      <c r="E37" s="36">
        <f>SUBTOTAL(109,'Лист1 (2)'!$E$2:$E$36)</f>
        <v>346</v>
      </c>
      <c r="F37" s="36">
        <f>SUBTOTAL(109,'Лист1 (2)'!$F$2:$F$36)</f>
        <v>74</v>
      </c>
      <c r="G37" s="37"/>
      <c r="H37" s="37"/>
      <c r="I37" s="37"/>
      <c r="J37" s="38"/>
      <c r="K37" s="38"/>
      <c r="L37" s="39"/>
      <c r="M37" s="39"/>
      <c r="N37" s="38"/>
      <c r="O37" s="40"/>
    </row>
    <row r="38" spans="1:16" ht="20.25" x14ac:dyDescent="0.25">
      <c r="C38" s="19"/>
    </row>
  </sheetData>
  <pageMargins left="0.59055118110236227" right="0.19685039370078741" top="0.39370078740157483" bottom="0.59055118110236227" header="0.51181102362204722" footer="0.51181102362204722"/>
  <pageSetup paperSize="9" orientation="landscape" r:id="rId1"/>
  <headerFooter scaleWithDoc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Лист1 (2)</vt:lpstr>
      <vt:lpstr>Лист1!Область_печати</vt:lpstr>
      <vt:lpstr>Лист1 (2)!Область_печати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</dc:creator>
  <cp:lastModifiedBy>COMPAQ</cp:lastModifiedBy>
  <cp:lastPrinted>2021-08-05T08:14:25Z</cp:lastPrinted>
  <dcterms:created xsi:type="dcterms:W3CDTF">2013-09-02T16:40:20Z</dcterms:created>
  <dcterms:modified xsi:type="dcterms:W3CDTF">2022-09-06T14:17:08Z</dcterms:modified>
</cp:coreProperties>
</file>